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79" activeTab="0"/>
  </bookViews>
  <sheets>
    <sheet name="АКТЫ" sheetId="1" r:id="rId1"/>
    <sheet name="Заполняемые поля" sheetId="2" r:id="rId2"/>
  </sheets>
  <definedNames>
    <definedName name="leaseeChargerFIO_13" localSheetId="1">'Заполняемые поля'!$B$15</definedName>
    <definedName name="post_12" localSheetId="1">'Заполняемые поля'!$B$14</definedName>
    <definedName name="выбор1">'Заполняемые поля'!$A$24</definedName>
    <definedName name="выбор2">'Заполняемые поля'!#REF!</definedName>
    <definedName name="выбор3">'Заполняемые поля'!#REF!</definedName>
    <definedName name="Тип">'Заполняемые поля'!$A$53:$A$54</definedName>
  </definedNames>
  <calcPr fullCalcOnLoad="1"/>
</workbook>
</file>

<file path=xl/sharedStrings.xml><?xml version="1.0" encoding="utf-8"?>
<sst xmlns="http://schemas.openxmlformats.org/spreadsheetml/2006/main" count="100" uniqueCount="55">
  <si>
    <t>АКТ</t>
  </si>
  <si>
    <t xml:space="preserve">ОСМОТРА И СООТВЕТСТВИЯ ТЕХНИКИ </t>
  </si>
  <si>
    <t>г. Санкт-Петербург</t>
  </si>
  <si>
    <t>время: ______</t>
  </si>
  <si>
    <t>Комиссия в составе:</t>
  </si>
  <si>
    <t>2. _____________________________________________________;</t>
  </si>
  <si>
    <t>Указанная ТЕХНИКА имеет следующие идентификационные признаки:</t>
  </si>
  <si>
    <t>Идентификационные признаки</t>
  </si>
  <si>
    <t>Модель/№ двигателя</t>
  </si>
  <si>
    <t>ПОКУПАТЕЛЬ:</t>
  </si>
  <si>
    <t>ПРОДАВЕЦ:</t>
  </si>
  <si>
    <t>ЛИЗИНГОПОЛУЧАТЕЛЬ:</t>
  </si>
  <si>
    <t>Начальник отдела лизинга автотранспорта</t>
  </si>
  <si>
    <t>Генеральный директор</t>
  </si>
  <si>
    <t>_____________________________</t>
  </si>
  <si>
    <t>м.п.</t>
  </si>
  <si>
    <t>______________________________</t>
  </si>
  <si>
    <t>Номер Договора лизинга</t>
  </si>
  <si>
    <t>Номер Договора поставки</t>
  </si>
  <si>
    <t>Дата договоров</t>
  </si>
  <si>
    <t>Должность Подписанта</t>
  </si>
  <si>
    <t>ФИО Подписанта</t>
  </si>
  <si>
    <t>Наименование Лизингополучателя</t>
  </si>
  <si>
    <t>Марка/модель авто</t>
  </si>
  <si>
    <t>Год выпуска</t>
  </si>
  <si>
    <t>Наименование Лизингодателя</t>
  </si>
  <si>
    <t>ЗАО "НОМОС-лизинг" Северо-Запад"</t>
  </si>
  <si>
    <t>Лысков Михаил Александрович</t>
  </si>
  <si>
    <t>Специалист отдела лизинга автотранспорта</t>
  </si>
  <si>
    <t xml:space="preserve">     Настоящим Актом ПРОДАВЕЦ гарантирует в течение 7 календарных дней с момента его подписания надлежащие для последующей эксплуатации ТЕХНИКИ условия хранения, сохранность указанной в настоящем Акте ТЕХНИКИ в полном объеме, в соответствии с характеристиками и качеством, зафиксированным на момент подписания настоящего Акта.</t>
  </si>
  <si>
    <t>Марка/ Модель</t>
  </si>
  <si>
    <t>Наименование Продаца</t>
  </si>
  <si>
    <t>ПРИЕМА-ПЕРЕДАЧИ ТЕХНИКИ</t>
  </si>
  <si>
    <t>ПРИЕМА-ПЕРЕДАЧИ ИМУЩЕСТВА В ЛИЗИНГ</t>
  </si>
  <si>
    <t xml:space="preserve">     ЛИЗИНГОПОЛУЧАТЕЛЬ принимает, согласно указанному Договору лизинга, права и обязанности в отношении ПРОДАВЦА, связанные с приемкой, проверкой безупречного состояния переданного ИМУЩЕСТВА, претензиями по качеству, комплектацией и гарантийным обслуживанием, рекламациями, отказываясь от предъявления рекламации и претензий непосредственно к ЛИЗИНГОДАТЕЛЮ.</t>
  </si>
  <si>
    <t xml:space="preserve">     ЛИЗИНГОПОЛУЧАТЕЛЬ признает действительность всех условий, оговоренных в Договоре лизинга, и подтверждает надлежащую поставку вышеупомянутого ИМУЩЕСТВА в соответствии с одобренными им условиями в Договоре поставки.</t>
  </si>
  <si>
    <t xml:space="preserve">     С момента подписания настоящего Акта ЛИЗИНГОПОЛУЧАТЕЛЬ принимает на себя риск случайной гибели, утраты, повреждения, эксплуатационной непригодности ИМУЩЕСТВА.</t>
  </si>
  <si>
    <t>Указанное ИМУЩЕСТВО имеет следующие идентификационные признаки:</t>
  </si>
  <si>
    <t>ЛИЗИНГОДАТЕЛЬ:</t>
  </si>
  <si>
    <t>ПТС</t>
  </si>
  <si>
    <t>ПСМ</t>
  </si>
  <si>
    <t>Город проведения осмотра</t>
  </si>
  <si>
    <t>Адрес проведения осмотра</t>
  </si>
  <si>
    <t>Город передачи техники</t>
  </si>
  <si>
    <t>Адрес передачи техники</t>
  </si>
  <si>
    <t xml:space="preserve">              «____»  _________ 200_ г.</t>
  </si>
  <si>
    <t>"18" апреля 2008</t>
  </si>
  <si>
    <t>г. Санкт-Петербург, ул. Шереметьевская, д.17</t>
  </si>
  <si>
    <t>ООО "Инчкейп-Олимп"</t>
  </si>
  <si>
    <t>Сайтов Нурбек Сальманович</t>
  </si>
  <si>
    <t>06.03.2008 Центральная Акцизная Таможня</t>
  </si>
  <si>
    <t>ЧЕРНЫЙ</t>
  </si>
  <si>
    <t>2007</t>
  </si>
  <si>
    <t>отсутствует</t>
  </si>
  <si>
    <t xml:space="preserve">              «____»  апреля 2008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</si>
</sst>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9"/>
      <name val="Times New Roman"/>
      <family val="1"/>
    </font>
    <font>
      <sz val="10"/>
      <color indexed="16"/>
      <name val="Arial Cyr"/>
      <family val="0"/>
    </font>
    <font>
      <b/>
      <sz val="10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justify"/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14" fontId="8" fillId="0" borderId="11" xfId="0" applyNumberFormat="1" applyFont="1" applyBorder="1" applyAlignment="1" applyProtection="1">
      <alignment horizontal="left"/>
      <protection locked="0"/>
    </xf>
    <xf numFmtId="0" fontId="9" fillId="33" borderId="12" xfId="0" applyFont="1" applyFill="1" applyBorder="1" applyAlignment="1" applyProtection="1">
      <alignment/>
      <protection locked="0"/>
    </xf>
    <xf numFmtId="14" fontId="6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49" fontId="0" fillId="34" borderId="15" xfId="0" applyNumberFormat="1" applyFont="1" applyFill="1" applyBorder="1" applyAlignment="1" applyProtection="1">
      <alignment horizontal="left"/>
      <protection locked="0"/>
    </xf>
    <xf numFmtId="49" fontId="0" fillId="34" borderId="11" xfId="0" applyNumberFormat="1" applyFont="1" applyFill="1" applyBorder="1" applyAlignment="1" applyProtection="1">
      <alignment horizontal="left"/>
      <protection locked="0"/>
    </xf>
    <xf numFmtId="49" fontId="0" fillId="34" borderId="16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5"/>
  <sheetViews>
    <sheetView tabSelected="1" zoomScale="80" zoomScaleNormal="80" zoomScalePageLayoutView="0" workbookViewId="0" topLeftCell="A121">
      <selection activeCell="A147" sqref="A147"/>
    </sheetView>
  </sheetViews>
  <sheetFormatPr defaultColWidth="9.00390625" defaultRowHeight="12.75"/>
  <cols>
    <col min="1" max="1" width="12.625" style="2" customWidth="1"/>
    <col min="2" max="2" width="10.75390625" style="2" customWidth="1"/>
    <col min="3" max="3" width="15.875" style="2" customWidth="1"/>
    <col min="4" max="4" width="21.625" style="2" customWidth="1"/>
    <col min="5" max="5" width="21.125" style="2" customWidth="1"/>
    <col min="6" max="6" width="18.375" style="2" customWidth="1"/>
    <col min="7" max="7" width="19.875" style="2" customWidth="1"/>
    <col min="8" max="8" width="18.375" style="2" customWidth="1"/>
    <col min="9" max="16384" width="9.125" style="2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3" t="s">
        <v>1</v>
      </c>
      <c r="B4" s="43"/>
      <c r="C4" s="43"/>
      <c r="D4" s="43"/>
      <c r="E4" s="43"/>
      <c r="F4" s="43"/>
      <c r="G4" s="43"/>
    </row>
    <row r="5" spans="1:7" ht="15">
      <c r="A5" s="43" t="str">
        <f>CONCATENATE("к Договору поставки № ",'Заполняемые поля'!$B$3," от ",TEXT('Заполняемые поля'!$B$4,"ДД.ММ.ГГГГ")," года")</f>
        <v>к Договору поставки №  от "18" апреля 2008 года</v>
      </c>
      <c r="B5" s="43"/>
      <c r="C5" s="43"/>
      <c r="D5" s="43"/>
      <c r="E5" s="43"/>
      <c r="F5" s="43"/>
      <c r="G5" s="43"/>
    </row>
    <row r="6" ht="15">
      <c r="A6" s="1"/>
    </row>
    <row r="7" ht="14.25">
      <c r="A7" s="3"/>
    </row>
    <row r="8" spans="1:7" ht="14.25">
      <c r="A8" s="15" t="str">
        <f>'Заполняемые поля'!$B$5</f>
        <v>г. Санкт-Петербург</v>
      </c>
      <c r="F8" s="44" t="s">
        <v>54</v>
      </c>
      <c r="G8" s="44"/>
    </row>
    <row r="9" ht="14.25">
      <c r="A9" s="3"/>
    </row>
    <row r="10" spans="1:7" ht="14.25">
      <c r="A10" s="38" t="str">
        <f>CONCATENATE("Место составления акта: ",'Заполняемые поля'!$B$6)</f>
        <v>Место составления акта: г. Санкт-Петербург, ул. Шереметьевская, д.17</v>
      </c>
      <c r="B10" s="38"/>
      <c r="C10" s="38"/>
      <c r="D10" s="38"/>
      <c r="E10" s="38"/>
      <c r="F10" s="38"/>
      <c r="G10" s="38"/>
    </row>
    <row r="11" ht="14.25">
      <c r="A11" s="3"/>
    </row>
    <row r="12" spans="1:7" ht="14.25">
      <c r="A12" s="38" t="s">
        <v>3</v>
      </c>
      <c r="B12" s="38"/>
      <c r="C12" s="38"/>
      <c r="D12" s="38"/>
      <c r="E12" s="38"/>
      <c r="F12" s="38"/>
      <c r="G12" s="38"/>
    </row>
    <row r="13" ht="14.25">
      <c r="A13" s="3"/>
    </row>
    <row r="14" spans="1:7" ht="15">
      <c r="A14" s="42" t="s">
        <v>4</v>
      </c>
      <c r="B14" s="42"/>
      <c r="C14" s="42"/>
      <c r="D14" s="42"/>
      <c r="E14" s="42"/>
      <c r="F14" s="42"/>
      <c r="G14" s="42"/>
    </row>
    <row r="15" ht="14.25">
      <c r="A15" s="3"/>
    </row>
    <row r="16" spans="1:7" ht="15">
      <c r="A16" s="42" t="str">
        <f>CONCATENATE("От ПРОДАВЦА (",'Заполняемые поля'!$B$10,")")</f>
        <v>От ПРОДАВЦА (ООО "Инчкейп-Олимп")</v>
      </c>
      <c r="B16" s="42"/>
      <c r="C16" s="42"/>
      <c r="D16" s="42"/>
      <c r="E16" s="42"/>
      <c r="F16" s="42"/>
      <c r="G16" s="42"/>
    </row>
    <row r="17" spans="1:7" ht="14.25">
      <c r="A17" s="38" t="str">
        <f>CONCATENATE("1. ",'Заполняемые поля'!$B$11,"  ",'Заполняемые поля'!$B$12)</f>
        <v>1. Генеральный директор  </v>
      </c>
      <c r="B17" s="38"/>
      <c r="C17" s="38"/>
      <c r="D17" s="38"/>
      <c r="E17" s="38"/>
      <c r="F17" s="38"/>
      <c r="G17" s="38"/>
    </row>
    <row r="18" spans="1:7" ht="14.25">
      <c r="A18" s="38" t="s">
        <v>5</v>
      </c>
      <c r="B18" s="38"/>
      <c r="C18" s="38"/>
      <c r="D18" s="38"/>
      <c r="E18" s="38"/>
      <c r="F18" s="38"/>
      <c r="G18" s="38"/>
    </row>
    <row r="19" spans="1:7" ht="15">
      <c r="A19" s="42" t="str">
        <f>CONCATENATE("От ПОКУПАТЕЛЯ (",'Заполняемые поля'!$B$17,")")</f>
        <v>От ПОКУПАТЕЛЯ (ЗАО "НОМОС-лизинг" Северо-Запад")</v>
      </c>
      <c r="B19" s="42"/>
      <c r="C19" s="42"/>
      <c r="D19" s="42"/>
      <c r="E19" s="42"/>
      <c r="F19" s="42"/>
      <c r="G19" s="42"/>
    </row>
    <row r="20" spans="1:7" ht="14.25">
      <c r="A20" s="38" t="str">
        <f>CONCATENATE("1. ",'Заполняемые поля'!$B$18,"  ",'Заполняемые поля'!B19)</f>
        <v>1. Начальник отдела лизинга автотранспорта  Лысков Михаил Александрович</v>
      </c>
      <c r="B20" s="38"/>
      <c r="C20" s="38"/>
      <c r="D20" s="38"/>
      <c r="E20" s="38"/>
      <c r="F20" s="38"/>
      <c r="G20" s="38"/>
    </row>
    <row r="21" spans="1:7" ht="14.25">
      <c r="A21" s="38" t="str">
        <f>CONCATENATE("2. ",'Заполняемые поля'!$B$20,"  ",'Заполняемые поля'!$B$21)</f>
        <v>2. Специалист отдела лизинга автотранспорта  Сайтов Нурбек Сальманович</v>
      </c>
      <c r="B21" s="38"/>
      <c r="C21" s="38"/>
      <c r="D21" s="38"/>
      <c r="E21" s="38"/>
      <c r="F21" s="38"/>
      <c r="G21" s="38"/>
    </row>
    <row r="22" spans="1:7" ht="15">
      <c r="A22" s="42" t="str">
        <f>CONCATENATE("От ЛИЗИНГОПОЛУЧАТЕЛЯ (",'Заполняемые поля'!$B$13,")")</f>
        <v>От ЛИЗИНГОПОЛУЧАТЕЛЯ ()</v>
      </c>
      <c r="B22" s="42"/>
      <c r="C22" s="42"/>
      <c r="D22" s="42"/>
      <c r="E22" s="42"/>
      <c r="F22" s="42"/>
      <c r="G22" s="42"/>
    </row>
    <row r="23" spans="1:7" ht="14.25">
      <c r="A23" s="38" t="str">
        <f>CONCATENATE("1. ",'Заполняемые поля'!$B$14,"  ",'Заполняемые поля'!$B$15)</f>
        <v>1.   </v>
      </c>
      <c r="B23" s="38"/>
      <c r="C23" s="38"/>
      <c r="D23" s="38"/>
      <c r="E23" s="38"/>
      <c r="F23" s="38"/>
      <c r="G23" s="38"/>
    </row>
    <row r="24" spans="1:7" ht="14.25">
      <c r="A24" s="38" t="s">
        <v>5</v>
      </c>
      <c r="B24" s="38"/>
      <c r="C24" s="38"/>
      <c r="D24" s="38"/>
      <c r="E24" s="38"/>
      <c r="F24" s="38"/>
      <c r="G24" s="38"/>
    </row>
    <row r="25" spans="1:7" ht="14.25">
      <c r="A25" s="38"/>
      <c r="B25" s="38"/>
      <c r="C25" s="38"/>
      <c r="D25" s="38"/>
      <c r="E25" s="38"/>
      <c r="F25" s="38"/>
      <c r="G25" s="38"/>
    </row>
    <row r="26" spans="1:7" ht="67.5" customHeight="1">
      <c r="A26" s="41" t="str">
        <f>CONCATENATE("     Настоящим представители сторон удостоверяют, что поставленная ПРОДАВЦОМ ТЕХНИКА соответствует Спецификации (Приложение № 1 к Договору поставки № ",'Заполняемые поля'!$B$3," от ",TEXT('Заполняемые поля'!$B$4,"ДД.ММ.ГГГГ")," года). Стороны подтверждают работоспособность ТЕХНИКИ, соответствие ее комплектации, данным спецификации и данным технического паспорта. ПОКУПАТЕЛЬ подтверждает факт осмотра и выбора ТЕХНИКИ ЛИЗИНГОПОЛУЧАТЕЛЕМ.")</f>
        <v>     Настоящим представители сторон удостоверяют, что поставленная ПРОДАВЦОМ ТЕХНИКА соответствует Спецификации (Приложение № 1 к Договору поставки №  от "18" апреля 2008 года). Стороны подтверждают работоспособность ТЕХНИКИ, соответствие ее комплектации, данным спецификации и данным технического паспорта. ПОКУПАТЕЛЬ подтверждает факт осмотра и выбора ТЕХНИКИ ЛИЗИНГОПОЛУЧАТЕЛЕМ.</v>
      </c>
      <c r="B26" s="41"/>
      <c r="C26" s="41"/>
      <c r="D26" s="41"/>
      <c r="E26" s="41"/>
      <c r="F26" s="41"/>
      <c r="G26" s="41"/>
    </row>
    <row r="27" spans="1:7" ht="57" customHeight="1">
      <c r="A27" s="41" t="s">
        <v>29</v>
      </c>
      <c r="B27" s="41"/>
      <c r="C27" s="41"/>
      <c r="D27" s="41"/>
      <c r="E27" s="41"/>
      <c r="F27" s="41"/>
      <c r="G27" s="41"/>
    </row>
    <row r="28" spans="1:7" ht="14.25">
      <c r="A28" s="38"/>
      <c r="B28" s="38"/>
      <c r="C28" s="38"/>
      <c r="D28" s="38"/>
      <c r="E28" s="38"/>
      <c r="F28" s="38"/>
      <c r="G28" s="38"/>
    </row>
    <row r="29" spans="1:7" ht="14.25">
      <c r="A29" s="38" t="s">
        <v>6</v>
      </c>
      <c r="B29" s="38"/>
      <c r="C29" s="38"/>
      <c r="D29" s="38"/>
      <c r="E29" s="38"/>
      <c r="F29" s="38"/>
      <c r="G29" s="38"/>
    </row>
    <row r="30" spans="1:7" ht="14.25">
      <c r="A30" s="38"/>
      <c r="B30" s="38"/>
      <c r="C30" s="38"/>
      <c r="D30" s="38"/>
      <c r="E30" s="38"/>
      <c r="F30" s="38"/>
      <c r="G30" s="38"/>
    </row>
    <row r="31" spans="1:7" ht="14.25">
      <c r="A31" s="39" t="s">
        <v>30</v>
      </c>
      <c r="B31" s="40" t="str">
        <f>'Заполняемые поля'!$A$26</f>
        <v>Цвет кузова</v>
      </c>
      <c r="C31" s="40" t="str">
        <f>'Заполняемые поля'!$A$27</f>
        <v>Год выпуска</v>
      </c>
      <c r="D31" s="40" t="s">
        <v>7</v>
      </c>
      <c r="E31" s="40"/>
      <c r="F31" s="40"/>
      <c r="G31" s="40"/>
    </row>
    <row r="32" spans="1:7" ht="24.75" customHeight="1">
      <c r="A32" s="39"/>
      <c r="B32" s="40"/>
      <c r="C32" s="40"/>
      <c r="D32" s="40" t="str">
        <f>'Заполняемые поля'!$A$28</f>
        <v>Идентификационный номер    (VIN)</v>
      </c>
      <c r="E32" s="40" t="str">
        <f>'Заполняемые поля'!$A$29</f>
        <v>№ кузова</v>
      </c>
      <c r="F32" s="40" t="str">
        <f>'Заполняемые поля'!$A$30</f>
        <v>Модель/№ двигателя</v>
      </c>
      <c r="G32" s="40" t="str">
        <f>'Заполняемые поля'!$A$31</f>
        <v>№ шасси</v>
      </c>
    </row>
    <row r="33" spans="1:7" ht="14.25">
      <c r="A33" s="39"/>
      <c r="B33" s="40"/>
      <c r="C33" s="40"/>
      <c r="D33" s="40"/>
      <c r="E33" s="40"/>
      <c r="F33" s="40"/>
      <c r="G33" s="40"/>
    </row>
    <row r="34" spans="1:7" ht="38.25" customHeight="1">
      <c r="A34" s="5">
        <f>IF('Заполняемые поля'!$B$23="","",'Заполняемые поля'!$B$23)</f>
      </c>
      <c r="B34" s="5">
        <f>IF('Заполняемые поля'!$B$23="","",IF('Заполняемые поля'!$B$26="","нет",'Заполняемые поля'!$B$26))</f>
      </c>
      <c r="C34" s="5">
        <f>IF('Заполняемые поля'!$B$23="","",IF('Заполняемые поля'!$B$27="","нет",'Заполняемые поля'!$B$27))</f>
      </c>
      <c r="D34" s="5">
        <f>IF('Заполняемые поля'!$B$23="","",IF('Заполняемые поля'!$B$28="","нет",'Заполняемые поля'!$B$28))</f>
      </c>
      <c r="E34" s="5">
        <f>IF('Заполняемые поля'!$B$23="","",IF('Заполняемые поля'!$B$29="","нет",'Заполняемые поля'!$B$29))</f>
      </c>
      <c r="F34" s="5">
        <f>IF('Заполняемые поля'!$B$23="","",IF('Заполняемые поля'!$B$30="","нет",'Заполняемые поля'!$B$30))</f>
      </c>
      <c r="G34" s="5">
        <f>IF('Заполняемые поля'!$B$23="","",IF('Заполняемые поля'!$B$31="","нет",'Заполняемые поля'!$B$31))</f>
      </c>
    </row>
    <row r="35" spans="1:7" ht="38.25" customHeight="1">
      <c r="A35" s="5" t="str">
        <f>IF('Заполняемые поля'!$B$33="","-------------------",'Заполняемые поля'!$B$33)</f>
        <v>-------------------</v>
      </c>
      <c r="B35" s="5" t="str">
        <f>IF('Заполняемые поля'!$B$33="","----------------",IF('Заполняемые поля'!$B$36="","нет",'Заполняемые поля'!$B$36))</f>
        <v>----------------</v>
      </c>
      <c r="C35" s="5" t="str">
        <f>IF('Заполняемые поля'!$B$33="","----------------------",IF('Заполняемые поля'!$B$37="","нет",'Заполняемые поля'!$B$37))</f>
        <v>----------------------</v>
      </c>
      <c r="D35" s="5" t="str">
        <f>IF('Заполняемые поля'!$B$33="","----------------------",IF('Заполняемые поля'!$B$38="","нет",'Заполняемые поля'!$B$38))</f>
        <v>----------------------</v>
      </c>
      <c r="E35" s="5" t="str">
        <f>IF('Заполняемые поля'!$B$33="","----------------------",IF('Заполняемые поля'!$B$39="","нет",'Заполняемые поля'!$B$39))</f>
        <v>----------------------</v>
      </c>
      <c r="F35" s="5" t="str">
        <f>IF('Заполняемые поля'!$B$33="","----------------------",IF('Заполняемые поля'!$B$40="","нет",'Заполняемые поля'!$B$40))</f>
        <v>----------------------</v>
      </c>
      <c r="G35" s="5" t="str">
        <f>IF('Заполняемые поля'!$B$33="","----------------------",IF('Заполняемые поля'!$B$41="","нет",'Заполняемые поля'!$B$41))</f>
        <v>----------------------</v>
      </c>
    </row>
    <row r="36" spans="1:7" ht="38.25" customHeight="1">
      <c r="A36" s="5" t="str">
        <f>IF('Заполняемые поля'!$B$43="","-------------------",'Заполняемые поля'!$B$43)</f>
        <v>-------------------</v>
      </c>
      <c r="B36" s="5" t="str">
        <f>IF('Заполняемые поля'!$B$43="","----------------",IF('Заполняемые поля'!$B$46="","нет",'Заполняемые поля'!$B$46))</f>
        <v>----------------</v>
      </c>
      <c r="C36" s="5" t="str">
        <f>IF('Заполняемые поля'!$B$43="","----------------------",IF('Заполняемые поля'!$B$47="","нет",'Заполняемые поля'!$B$47))</f>
        <v>----------------------</v>
      </c>
      <c r="D36" s="5" t="str">
        <f>IF('Заполняемые поля'!$B$43="","----------------------",IF('Заполняемые поля'!$B$48="","нет",'Заполняемые поля'!$B$48))</f>
        <v>----------------------</v>
      </c>
      <c r="E36" s="5" t="str">
        <f>IF('Заполняемые поля'!$B$43="","----------------------",IF('Заполняемые поля'!$B$49="","нет",'Заполняемые поля'!$B$49))</f>
        <v>----------------------</v>
      </c>
      <c r="F36" s="5" t="str">
        <f>IF('Заполняемые поля'!$B$43="","----------------------",IF('Заполняемые поля'!$B$50="","нет",'Заполняемые поля'!$B$50))</f>
        <v>----------------------</v>
      </c>
      <c r="G36" s="5" t="str">
        <f>IF('Заполняемые поля'!$B$43="","----------------------",IF('Заполняемые поля'!$B$51="","нет",'Заполняемые поля'!$B$51))</f>
        <v>----------------------</v>
      </c>
    </row>
    <row r="37" spans="1:7" ht="14.25">
      <c r="A37" s="38"/>
      <c r="B37" s="38"/>
      <c r="C37" s="38"/>
      <c r="D37" s="38"/>
      <c r="E37" s="38"/>
      <c r="F37" s="38"/>
      <c r="G37" s="38"/>
    </row>
    <row r="38" spans="1:7" ht="14.25">
      <c r="A38" s="38">
        <f>IF('Заполняемые поля'!$B$24&lt;&gt;"",IF('Заполняемые поля'!$B$25&lt;&gt;"",CONCATENATE("ПТС (ПСМ) №:  ",'Заполняемые поля'!$B$24,"   выдан ",'Заполняемые поля'!$B$25),""),"")</f>
      </c>
      <c r="B38" s="38"/>
      <c r="C38" s="38"/>
      <c r="D38" s="38"/>
      <c r="E38" s="38"/>
      <c r="F38" s="38"/>
      <c r="G38" s="38"/>
    </row>
    <row r="39" spans="1:7" ht="14.25">
      <c r="A39" s="38">
        <f>IF('Заполняемые поля'!$B$34&lt;&gt;"",IF('Заполняемые поля'!$B$35&lt;&gt;"",CONCATENATE("ПТС (ПСМ) №:  ",'Заполняемые поля'!$B$34,"   выдан ",'Заполняемые поля'!$B$35),""),"")</f>
      </c>
      <c r="B39" s="38"/>
      <c r="C39" s="38"/>
      <c r="D39" s="38"/>
      <c r="E39" s="38"/>
      <c r="F39" s="38"/>
      <c r="G39" s="38"/>
    </row>
    <row r="40" spans="1:7" ht="14.25">
      <c r="A40" s="38">
        <f>IF('Заполняемые поля'!$B$44&lt;&gt;"",IF('Заполняемые поля'!$B$45&lt;&gt;"",CONCATENATE("ПТС (ПСМ) №:  ",'Заполняемые поля'!$B$44,"   выдан ",'Заполняемые поля'!$B$45),""),"")</f>
      </c>
      <c r="B40" s="38"/>
      <c r="C40" s="38"/>
      <c r="D40" s="38"/>
      <c r="E40" s="38"/>
      <c r="F40" s="38"/>
      <c r="G40" s="38"/>
    </row>
    <row r="41" spans="1:7" ht="14.25">
      <c r="A41" s="38"/>
      <c r="B41" s="38"/>
      <c r="C41" s="38"/>
      <c r="D41" s="38"/>
      <c r="E41" s="38"/>
      <c r="F41" s="38"/>
      <c r="G41" s="38"/>
    </row>
    <row r="42" spans="1:7" ht="14.25">
      <c r="A42" s="38"/>
      <c r="B42" s="38"/>
      <c r="C42" s="38"/>
      <c r="D42" s="38"/>
      <c r="E42" s="38"/>
      <c r="F42" s="38"/>
      <c r="G42" s="38"/>
    </row>
    <row r="43" spans="1:7" ht="25.5" customHeight="1">
      <c r="A43" s="34" t="s">
        <v>9</v>
      </c>
      <c r="B43" s="34"/>
      <c r="C43" s="34"/>
      <c r="D43" s="34" t="s">
        <v>10</v>
      </c>
      <c r="E43" s="34"/>
      <c r="F43" s="34" t="s">
        <v>11</v>
      </c>
      <c r="G43" s="34"/>
    </row>
    <row r="44" spans="1:7" ht="29.25" customHeight="1">
      <c r="A44" s="37" t="str">
        <f>'Заполняемые поля'!$B$18</f>
        <v>Начальник отдела лизинга автотранспорта</v>
      </c>
      <c r="B44" s="37"/>
      <c r="C44" s="37"/>
      <c r="D44" s="37" t="str">
        <f>'Заполняемые поля'!$B$11</f>
        <v>Генеральный директор</v>
      </c>
      <c r="E44" s="37"/>
      <c r="F44" s="37">
        <f>'Заполняемые поля'!$B$14</f>
        <v>0</v>
      </c>
      <c r="G44" s="37"/>
    </row>
    <row r="45" spans="1:7" ht="14.25">
      <c r="A45" s="4"/>
      <c r="B45" s="6"/>
      <c r="C45" s="6"/>
      <c r="D45" s="7"/>
      <c r="E45" s="6"/>
      <c r="F45" s="7"/>
      <c r="G45" s="6"/>
    </row>
    <row r="46" spans="1:7" ht="25.5" customHeight="1">
      <c r="A46" s="4" t="s">
        <v>14</v>
      </c>
      <c r="B46" s="6"/>
      <c r="C46" s="6"/>
      <c r="D46" s="4" t="s">
        <v>14</v>
      </c>
      <c r="E46" s="4"/>
      <c r="F46" s="8" t="s">
        <v>14</v>
      </c>
      <c r="G46" s="9"/>
    </row>
    <row r="47" spans="1:7" ht="14.25" customHeight="1">
      <c r="A47" s="35" t="str">
        <f>'Заполняемые поля'!$B$19</f>
        <v>Лысков Михаил Александрович</v>
      </c>
      <c r="B47" s="35"/>
      <c r="C47" s="35"/>
      <c r="D47" s="36">
        <f>'Заполняемые поля'!$B$12</f>
        <v>0</v>
      </c>
      <c r="E47" s="36"/>
      <c r="F47" s="36">
        <f>'Заполняемые поля'!$B$15</f>
        <v>0</v>
      </c>
      <c r="G47" s="36"/>
    </row>
    <row r="48" spans="1:7" ht="14.25">
      <c r="A48" s="4" t="s">
        <v>15</v>
      </c>
      <c r="B48" s="6"/>
      <c r="C48" s="6"/>
      <c r="D48" s="7" t="s">
        <v>15</v>
      </c>
      <c r="E48" s="6"/>
      <c r="F48" s="7" t="s">
        <v>15</v>
      </c>
      <c r="G48" s="6"/>
    </row>
    <row r="49" spans="1:7" ht="14.25">
      <c r="A49" s="4"/>
      <c r="B49" s="6"/>
      <c r="C49" s="6"/>
      <c r="D49" s="6"/>
      <c r="E49" s="6"/>
      <c r="F49" s="6"/>
      <c r="G49" s="6"/>
    </row>
    <row r="50" spans="1:7" ht="14.25">
      <c r="A50" s="4" t="s">
        <v>16</v>
      </c>
      <c r="B50" s="6"/>
      <c r="C50" s="6"/>
      <c r="D50" s="6"/>
      <c r="E50" s="6"/>
      <c r="F50" s="6"/>
      <c r="G50" s="6"/>
    </row>
    <row r="51" spans="1:7" ht="14.25">
      <c r="A51" s="35" t="str">
        <f>'Заполняемые поля'!$B$21</f>
        <v>Сайтов Нурбек Сальманович</v>
      </c>
      <c r="B51" s="35"/>
      <c r="C51" s="35"/>
      <c r="D51" s="6"/>
      <c r="E51" s="6"/>
      <c r="F51" s="6"/>
      <c r="G51" s="6"/>
    </row>
    <row r="52" spans="1:7" ht="14.25">
      <c r="A52" s="6"/>
      <c r="B52" s="6"/>
      <c r="C52" s="6"/>
      <c r="D52" s="6"/>
      <c r="E52" s="6"/>
      <c r="F52" s="6"/>
      <c r="G52" s="6"/>
    </row>
    <row r="59" spans="1:7" ht="15">
      <c r="A59" s="43" t="s">
        <v>0</v>
      </c>
      <c r="B59" s="43"/>
      <c r="C59" s="43"/>
      <c r="D59" s="43"/>
      <c r="E59" s="43"/>
      <c r="F59" s="43"/>
      <c r="G59" s="43"/>
    </row>
    <row r="60" spans="1:7" ht="15">
      <c r="A60" s="43" t="s">
        <v>32</v>
      </c>
      <c r="B60" s="43"/>
      <c r="C60" s="43"/>
      <c r="D60" s="43"/>
      <c r="E60" s="43"/>
      <c r="F60" s="43"/>
      <c r="G60" s="43"/>
    </row>
    <row r="61" spans="1:7" ht="15">
      <c r="A61" s="43" t="str">
        <f>CONCATENATE("по Договору поставки № ",'Заполняемые поля'!$B$3," от ",TEXT('Заполняемые поля'!$B$4,"ДД.ММ.ГГГГ")," года")</f>
        <v>по Договору поставки №  от "18" апреля 2008 года</v>
      </c>
      <c r="B61" s="43"/>
      <c r="C61" s="43"/>
      <c r="D61" s="43"/>
      <c r="E61" s="43"/>
      <c r="F61" s="43"/>
      <c r="G61" s="43"/>
    </row>
    <row r="62" ht="15">
      <c r="A62" s="1"/>
    </row>
    <row r="63" ht="14.25">
      <c r="A63" s="3"/>
    </row>
    <row r="64" spans="1:7" ht="14.25">
      <c r="A64" s="4" t="str">
        <f>'Заполняемые поля'!$B$7</f>
        <v>г. Санкт-Петербург</v>
      </c>
      <c r="F64" s="44" t="s">
        <v>45</v>
      </c>
      <c r="G64" s="44"/>
    </row>
    <row r="65" ht="14.25">
      <c r="A65" s="3"/>
    </row>
    <row r="66" spans="1:7" ht="14.25">
      <c r="A66" s="38" t="str">
        <f>CONCATENATE("Место составления акта: ",'Заполняемые поля'!$B$8)</f>
        <v>Место составления акта: г. Санкт-Петербург, ул. Шереметьевская, д.17</v>
      </c>
      <c r="B66" s="38"/>
      <c r="C66" s="38"/>
      <c r="D66" s="38"/>
      <c r="E66" s="38"/>
      <c r="F66" s="38"/>
      <c r="G66" s="38"/>
    </row>
    <row r="67" ht="14.25">
      <c r="A67" s="3"/>
    </row>
    <row r="68" spans="1:7" ht="14.25">
      <c r="A68" s="38" t="s">
        <v>3</v>
      </c>
      <c r="B68" s="38"/>
      <c r="C68" s="38"/>
      <c r="D68" s="38"/>
      <c r="E68" s="38"/>
      <c r="F68" s="38"/>
      <c r="G68" s="38"/>
    </row>
    <row r="69" ht="14.25">
      <c r="A69" s="3"/>
    </row>
    <row r="70" spans="1:7" ht="15">
      <c r="A70" s="42" t="s">
        <v>4</v>
      </c>
      <c r="B70" s="42"/>
      <c r="C70" s="42"/>
      <c r="D70" s="42"/>
      <c r="E70" s="42"/>
      <c r="F70" s="42"/>
      <c r="G70" s="42"/>
    </row>
    <row r="71" ht="14.25">
      <c r="A71" s="3"/>
    </row>
    <row r="72" spans="1:7" ht="15">
      <c r="A72" s="42" t="str">
        <f>CONCATENATE("От ПРОДАВЦА (",'Заполняемые поля'!$B$10,")")</f>
        <v>От ПРОДАВЦА (ООО "Инчкейп-Олимп")</v>
      </c>
      <c r="B72" s="42"/>
      <c r="C72" s="42"/>
      <c r="D72" s="42"/>
      <c r="E72" s="42"/>
      <c r="F72" s="42"/>
      <c r="G72" s="42"/>
    </row>
    <row r="73" spans="1:7" ht="14.25">
      <c r="A73" s="38" t="str">
        <f>CONCATENATE("1. ",'Заполняемые поля'!$B$11,"  ",'Заполняемые поля'!$B$12)</f>
        <v>1. Генеральный директор  </v>
      </c>
      <c r="B73" s="38"/>
      <c r="C73" s="38"/>
      <c r="D73" s="38"/>
      <c r="E73" s="38"/>
      <c r="F73" s="38"/>
      <c r="G73" s="38"/>
    </row>
    <row r="74" spans="1:7" ht="14.25">
      <c r="A74" s="38" t="s">
        <v>5</v>
      </c>
      <c r="B74" s="38"/>
      <c r="C74" s="38"/>
      <c r="D74" s="38"/>
      <c r="E74" s="38"/>
      <c r="F74" s="38"/>
      <c r="G74" s="38"/>
    </row>
    <row r="75" spans="1:7" ht="15">
      <c r="A75" s="42" t="str">
        <f>CONCATENATE("От ПОКУПАТЕЛЯ (",'Заполняемые поля'!$B$17,")")</f>
        <v>От ПОКУПАТЕЛЯ (ЗАО "НОМОС-лизинг" Северо-Запад")</v>
      </c>
      <c r="B75" s="42"/>
      <c r="C75" s="42"/>
      <c r="D75" s="42"/>
      <c r="E75" s="42"/>
      <c r="F75" s="42"/>
      <c r="G75" s="42"/>
    </row>
    <row r="76" spans="1:7" ht="14.25">
      <c r="A76" s="38" t="str">
        <f>CONCATENATE("1. ",'Заполняемые поля'!$B$18,"  ",'Заполняемые поля'!$B$19)</f>
        <v>1. Начальник отдела лизинга автотранспорта  Лысков Михаил Александрович</v>
      </c>
      <c r="B76" s="38"/>
      <c r="C76" s="38"/>
      <c r="D76" s="38"/>
      <c r="E76" s="38"/>
      <c r="F76" s="38"/>
      <c r="G76" s="38"/>
    </row>
    <row r="77" spans="1:7" ht="14.25">
      <c r="A77" s="38" t="str">
        <f>CONCATENATE("2. ",'Заполняемые поля'!$B$20,"  ",'Заполняемые поля'!$B$21)</f>
        <v>2. Специалист отдела лизинга автотранспорта  Сайтов Нурбек Сальманович</v>
      </c>
      <c r="B77" s="38"/>
      <c r="C77" s="38"/>
      <c r="D77" s="38"/>
      <c r="E77" s="38"/>
      <c r="F77" s="38"/>
      <c r="G77" s="38"/>
    </row>
    <row r="78" spans="1:7" ht="15">
      <c r="A78" s="42" t="str">
        <f>CONCATENATE("От ЛИЗИНГОПОЛУЧАТЕЛЯ (",'Заполняемые поля'!$B$13,")")</f>
        <v>От ЛИЗИНГОПОЛУЧАТЕЛЯ ()</v>
      </c>
      <c r="B78" s="42"/>
      <c r="C78" s="42"/>
      <c r="D78" s="42"/>
      <c r="E78" s="42"/>
      <c r="F78" s="42"/>
      <c r="G78" s="42"/>
    </row>
    <row r="79" spans="1:7" ht="14.25">
      <c r="A79" s="38" t="str">
        <f>CONCATENATE("1. ",'Заполняемые поля'!$B$14,"  ",'Заполняемые поля'!$B$15)</f>
        <v>1.   </v>
      </c>
      <c r="B79" s="38"/>
      <c r="C79" s="38"/>
      <c r="D79" s="38"/>
      <c r="E79" s="38"/>
      <c r="F79" s="38"/>
      <c r="G79" s="38"/>
    </row>
    <row r="80" spans="1:7" ht="14.25">
      <c r="A80" s="38" t="s">
        <v>5</v>
      </c>
      <c r="B80" s="38"/>
      <c r="C80" s="38"/>
      <c r="D80" s="38"/>
      <c r="E80" s="38"/>
      <c r="F80" s="38"/>
      <c r="G80" s="38"/>
    </row>
    <row r="81" spans="1:7" ht="14.25">
      <c r="A81" s="38"/>
      <c r="B81" s="38"/>
      <c r="C81" s="38"/>
      <c r="D81" s="38"/>
      <c r="E81" s="38"/>
      <c r="F81" s="38"/>
      <c r="G81" s="38"/>
    </row>
    <row r="82" spans="1:7" ht="59.25" customHeight="1">
      <c r="A82" s="41" t="str">
        <f>CONCATENATE("     Настоящим представители сторон удостоверяют, что Продавец передал, а Покупатель и Лизингополучатель приняли ТЕХНИКУ в соответствии со Спецификацией (Приложение № 1 к Договору поставки № ",'Заполняемые поля'!$B$3," от ",TEXT('Заполняемые поля'!$B$4,"ДД.ММ.ГГГГ")," года).")</f>
        <v>     Настоящим представители сторон удостоверяют, что Продавец передал, а Покупатель и Лизингополучатель приняли ТЕХНИКУ в соответствии со Спецификацией (Приложение № 1 к Договору поставки №  от "18" апреля 2008 года).</v>
      </c>
      <c r="B82" s="41"/>
      <c r="C82" s="41"/>
      <c r="D82" s="41"/>
      <c r="E82" s="41"/>
      <c r="F82" s="41"/>
      <c r="G82" s="41"/>
    </row>
    <row r="83" spans="1:7" ht="14.25">
      <c r="A83" s="38"/>
      <c r="B83" s="38"/>
      <c r="C83" s="38"/>
      <c r="D83" s="38"/>
      <c r="E83" s="38"/>
      <c r="F83" s="38"/>
      <c r="G83" s="38"/>
    </row>
    <row r="84" spans="1:7" ht="14.25">
      <c r="A84" s="38" t="s">
        <v>6</v>
      </c>
      <c r="B84" s="38"/>
      <c r="C84" s="38"/>
      <c r="D84" s="38"/>
      <c r="E84" s="38"/>
      <c r="F84" s="38"/>
      <c r="G84" s="38"/>
    </row>
    <row r="85" spans="1:7" ht="14.25">
      <c r="A85" s="38"/>
      <c r="B85" s="38"/>
      <c r="C85" s="38"/>
      <c r="D85" s="38"/>
      <c r="E85" s="38"/>
      <c r="F85" s="38"/>
      <c r="G85" s="38"/>
    </row>
    <row r="86" spans="1:7" ht="14.25" customHeight="1">
      <c r="A86" s="39" t="s">
        <v>30</v>
      </c>
      <c r="B86" s="40" t="str">
        <f>'Заполняемые поля'!$A$26</f>
        <v>Цвет кузова</v>
      </c>
      <c r="C86" s="40" t="str">
        <f>'Заполняемые поля'!$A$27</f>
        <v>Год выпуска</v>
      </c>
      <c r="D86" s="40" t="s">
        <v>7</v>
      </c>
      <c r="E86" s="40"/>
      <c r="F86" s="40"/>
      <c r="G86" s="40"/>
    </row>
    <row r="87" spans="1:7" ht="14.25" customHeight="1">
      <c r="A87" s="39"/>
      <c r="B87" s="40"/>
      <c r="C87" s="40"/>
      <c r="D87" s="40" t="str">
        <f>'Заполняемые поля'!$A$28</f>
        <v>Идентификационный номер    (VIN)</v>
      </c>
      <c r="E87" s="40" t="str">
        <f>'Заполняемые поля'!$A$29</f>
        <v>№ кузова</v>
      </c>
      <c r="F87" s="40" t="str">
        <f>'Заполняемые поля'!$A$30</f>
        <v>Модель/№ двигателя</v>
      </c>
      <c r="G87" s="40" t="str">
        <f>'Заполняемые поля'!$A$31</f>
        <v>№ шасси</v>
      </c>
    </row>
    <row r="88" spans="1:7" ht="14.25">
      <c r="A88" s="39"/>
      <c r="B88" s="40"/>
      <c r="C88" s="40"/>
      <c r="D88" s="40"/>
      <c r="E88" s="40"/>
      <c r="F88" s="40"/>
      <c r="G88" s="40"/>
    </row>
    <row r="89" spans="1:7" ht="39" customHeight="1">
      <c r="A89" s="5">
        <f>IF('Заполняемые поля'!$B$23="","",'Заполняемые поля'!$B$23)</f>
      </c>
      <c r="B89" s="5">
        <f>IF('Заполняемые поля'!$B$23="","",IF('Заполняемые поля'!$B$26="","нет",'Заполняемые поля'!$B$26))</f>
      </c>
      <c r="C89" s="5">
        <f>IF('Заполняемые поля'!$B$23="","",IF('Заполняемые поля'!$B$27="","нет",'Заполняемые поля'!$B$27))</f>
      </c>
      <c r="D89" s="5">
        <f>IF('Заполняемые поля'!$B$23="","",IF('Заполняемые поля'!$B$28="","нет",'Заполняемые поля'!$B$28))</f>
      </c>
      <c r="E89" s="5">
        <f>IF('Заполняемые поля'!$B$23="","",IF('Заполняемые поля'!$B$29="","нет",'Заполняемые поля'!$B$29))</f>
      </c>
      <c r="F89" s="5">
        <f>IF('Заполняемые поля'!$B$23="","",IF('Заполняемые поля'!$B$30="","нет",'Заполняемые поля'!$B$30))</f>
      </c>
      <c r="G89" s="5">
        <f>IF('Заполняемые поля'!$B$23="","",IF('Заполняемые поля'!$B$31="","нет",'Заполняемые поля'!$B$31))</f>
      </c>
    </row>
    <row r="90" spans="1:7" ht="39" customHeight="1">
      <c r="A90" s="5" t="str">
        <f>IF('Заполняемые поля'!$B$33="","-------------------",'Заполняемые поля'!$B$33)</f>
        <v>-------------------</v>
      </c>
      <c r="B90" s="5" t="str">
        <f>IF('Заполняемые поля'!$B$33="","----------------",IF('Заполняемые поля'!$B$36="","нет",'Заполняемые поля'!$B$36))</f>
        <v>----------------</v>
      </c>
      <c r="C90" s="5" t="str">
        <f>IF('Заполняемые поля'!$B$33="","----------------------",IF('Заполняемые поля'!$B$37="","нет",'Заполняемые поля'!$B$37))</f>
        <v>----------------------</v>
      </c>
      <c r="D90" s="5" t="str">
        <f>IF('Заполняемые поля'!$B$33="","----------------------",IF('Заполняемые поля'!$B$38="","нет",'Заполняемые поля'!$B$38))</f>
        <v>----------------------</v>
      </c>
      <c r="E90" s="5" t="str">
        <f>IF('Заполняемые поля'!$B$33="","----------------------",IF('Заполняемые поля'!$B$39="","нет",'Заполняемые поля'!$B$39))</f>
        <v>----------------------</v>
      </c>
      <c r="F90" s="5" t="str">
        <f>IF('Заполняемые поля'!$B$33="","----------------------",IF('Заполняемые поля'!$B$40="","нет",'Заполняемые поля'!$B$40))</f>
        <v>----------------------</v>
      </c>
      <c r="G90" s="5" t="str">
        <f>IF('Заполняемые поля'!$B$33="","----------------------",IF('Заполняемые поля'!$B$41="","нет",'Заполняемые поля'!$B$41))</f>
        <v>----------------------</v>
      </c>
    </row>
    <row r="91" spans="1:7" ht="39" customHeight="1">
      <c r="A91" s="5" t="str">
        <f>IF('Заполняемые поля'!$B$43="","-------------------",'Заполняемые поля'!$B$43)</f>
        <v>-------------------</v>
      </c>
      <c r="B91" s="5" t="str">
        <f>IF('Заполняемые поля'!$B$43="","----------------",IF('Заполняемые поля'!$B$46="","нет",'Заполняемые поля'!$B$46))</f>
        <v>----------------</v>
      </c>
      <c r="C91" s="5" t="str">
        <f>IF('Заполняемые поля'!$B$43="","----------------------",IF('Заполняемые поля'!$B$47="","нет",'Заполняемые поля'!$B$47))</f>
        <v>----------------------</v>
      </c>
      <c r="D91" s="5" t="str">
        <f>IF('Заполняемые поля'!$B$43="","----------------------",IF('Заполняемые поля'!$B$48="","нет",'Заполняемые поля'!$B$48))</f>
        <v>----------------------</v>
      </c>
      <c r="E91" s="5" t="str">
        <f>IF('Заполняемые поля'!$B$43="","----------------------",IF('Заполняемые поля'!$B$49="","нет",'Заполняемые поля'!$B$49))</f>
        <v>----------------------</v>
      </c>
      <c r="F91" s="5" t="str">
        <f>IF('Заполняемые поля'!$B$43="","----------------------",IF('Заполняемые поля'!$B$50="","нет",'Заполняемые поля'!$B$50))</f>
        <v>----------------------</v>
      </c>
      <c r="G91" s="5" t="str">
        <f>IF('Заполняемые поля'!$B$43="","----------------------",IF('Заполняемые поля'!$B$51="","нет",'Заполняемые поля'!$B$51))</f>
        <v>----------------------</v>
      </c>
    </row>
    <row r="92" spans="1:7" ht="14.25">
      <c r="A92" s="38"/>
      <c r="B92" s="38"/>
      <c r="C92" s="38"/>
      <c r="D92" s="38"/>
      <c r="E92" s="38"/>
      <c r="F92" s="38"/>
      <c r="G92" s="38"/>
    </row>
    <row r="93" spans="1:7" ht="14.25">
      <c r="A93" s="38">
        <f>IF('Заполняемые поля'!$B$24&lt;&gt;"",IF('Заполняемые поля'!$B$25&lt;&gt;"",CONCATENATE("ПТС (ПСМ) №:  ",'Заполняемые поля'!$B$24,"   выдан ",'Заполняемые поля'!$B$25),""),"")</f>
      </c>
      <c r="B93" s="38"/>
      <c r="C93" s="38"/>
      <c r="D93" s="38"/>
      <c r="E93" s="38"/>
      <c r="F93" s="38"/>
      <c r="G93" s="38"/>
    </row>
    <row r="94" spans="1:7" ht="14.25">
      <c r="A94" s="38">
        <f>IF('Заполняемые поля'!$B$34&lt;&gt;"",IF('Заполняемые поля'!$B$35&lt;&gt;"",CONCATENATE("ПТС (ПСМ) №:  ",'Заполняемые поля'!$B$34,"   выдан ",'Заполняемые поля'!$B$35),""),"")</f>
      </c>
      <c r="B94" s="38"/>
      <c r="C94" s="38"/>
      <c r="D94" s="38"/>
      <c r="E94" s="38"/>
      <c r="F94" s="38"/>
      <c r="G94" s="38"/>
    </row>
    <row r="95" spans="1:7" ht="14.25">
      <c r="A95" s="38">
        <f>IF('Заполняемые поля'!$B$44&lt;&gt;"",IF('Заполняемые поля'!$B$45&lt;&gt;"",CONCATENATE("ПТС (ПСМ) №:  ",'Заполняемые поля'!$B$44,"   выдан ",'Заполняемые поля'!$B$45),""),"")</f>
      </c>
      <c r="B95" s="38"/>
      <c r="C95" s="38"/>
      <c r="D95" s="38"/>
      <c r="E95" s="38"/>
      <c r="F95" s="38"/>
      <c r="G95" s="38"/>
    </row>
    <row r="96" spans="1:7" ht="14.25">
      <c r="A96" s="38"/>
      <c r="B96" s="38"/>
      <c r="C96" s="38"/>
      <c r="D96" s="38"/>
      <c r="E96" s="38"/>
      <c r="F96" s="38"/>
      <c r="G96" s="38"/>
    </row>
    <row r="97" spans="1:7" ht="14.25">
      <c r="A97" s="38"/>
      <c r="B97" s="38"/>
      <c r="C97" s="38"/>
      <c r="D97" s="38"/>
      <c r="E97" s="38"/>
      <c r="F97" s="38"/>
      <c r="G97" s="38"/>
    </row>
    <row r="98" spans="1:7" ht="15">
      <c r="A98" s="34" t="s">
        <v>9</v>
      </c>
      <c r="B98" s="34"/>
      <c r="C98" s="34"/>
      <c r="D98" s="34" t="s">
        <v>10</v>
      </c>
      <c r="E98" s="34"/>
      <c r="F98" s="34" t="s">
        <v>11</v>
      </c>
      <c r="G98" s="34"/>
    </row>
    <row r="99" spans="1:7" ht="28.5" customHeight="1">
      <c r="A99" s="37" t="str">
        <f>'Заполняемые поля'!$B$18</f>
        <v>Начальник отдела лизинга автотранспорта</v>
      </c>
      <c r="B99" s="37"/>
      <c r="C99" s="37"/>
      <c r="D99" s="37" t="str">
        <f>'Заполняемые поля'!$B$11</f>
        <v>Генеральный директор</v>
      </c>
      <c r="E99" s="37"/>
      <c r="F99" s="37">
        <f>'Заполняемые поля'!$B$14</f>
        <v>0</v>
      </c>
      <c r="G99" s="37"/>
    </row>
    <row r="100" spans="1:7" ht="14.25">
      <c r="A100" s="4"/>
      <c r="B100" s="6"/>
      <c r="C100" s="6"/>
      <c r="D100" s="7"/>
      <c r="E100" s="6"/>
      <c r="F100" s="7"/>
      <c r="G100" s="6"/>
    </row>
    <row r="101" spans="1:7" ht="14.25">
      <c r="A101" s="4" t="s">
        <v>14</v>
      </c>
      <c r="B101" s="6"/>
      <c r="C101" s="6"/>
      <c r="D101" s="4" t="s">
        <v>14</v>
      </c>
      <c r="E101" s="4"/>
      <c r="F101" s="8" t="s">
        <v>14</v>
      </c>
      <c r="G101" s="9"/>
    </row>
    <row r="102" spans="1:7" ht="14.25">
      <c r="A102" s="35" t="str">
        <f>'Заполняемые поля'!$B$19</f>
        <v>Лысков Михаил Александрович</v>
      </c>
      <c r="B102" s="35"/>
      <c r="C102" s="35"/>
      <c r="D102" s="36">
        <f>'Заполняемые поля'!$B$12</f>
        <v>0</v>
      </c>
      <c r="E102" s="36"/>
      <c r="F102" s="36">
        <f>'Заполняемые поля'!$B$15</f>
        <v>0</v>
      </c>
      <c r="G102" s="36"/>
    </row>
    <row r="103" spans="1:7" ht="14.25">
      <c r="A103" s="4" t="s">
        <v>15</v>
      </c>
      <c r="B103" s="6"/>
      <c r="C103" s="6"/>
      <c r="D103" s="7" t="s">
        <v>15</v>
      </c>
      <c r="E103" s="6"/>
      <c r="F103" s="7" t="s">
        <v>15</v>
      </c>
      <c r="G103" s="6"/>
    </row>
    <row r="104" spans="1:7" ht="14.25">
      <c r="A104" s="4"/>
      <c r="B104" s="6"/>
      <c r="C104" s="6"/>
      <c r="D104" s="6"/>
      <c r="E104" s="6"/>
      <c r="F104" s="6"/>
      <c r="G104" s="6"/>
    </row>
    <row r="105" spans="1:7" ht="14.25">
      <c r="A105" s="4" t="s">
        <v>16</v>
      </c>
      <c r="B105" s="6"/>
      <c r="C105" s="6"/>
      <c r="D105" s="6"/>
      <c r="E105" s="6"/>
      <c r="F105" s="6"/>
      <c r="G105" s="6"/>
    </row>
    <row r="106" spans="1:7" ht="14.25">
      <c r="A106" s="35" t="str">
        <f>'Заполняемые поля'!$B$21</f>
        <v>Сайтов Нурбек Сальманович</v>
      </c>
      <c r="B106" s="35"/>
      <c r="C106" s="35"/>
      <c r="D106" s="6"/>
      <c r="E106" s="6"/>
      <c r="F106" s="6"/>
      <c r="G106" s="6"/>
    </row>
    <row r="107" spans="1:7" ht="14.25">
      <c r="A107" s="6"/>
      <c r="B107" s="6"/>
      <c r="C107" s="6"/>
      <c r="D107" s="6"/>
      <c r="E107" s="6"/>
      <c r="F107" s="6"/>
      <c r="G107" s="6"/>
    </row>
    <row r="121" spans="1:7" ht="15">
      <c r="A121" s="43" t="s">
        <v>0</v>
      </c>
      <c r="B121" s="43"/>
      <c r="C121" s="43"/>
      <c r="D121" s="43"/>
      <c r="E121" s="43"/>
      <c r="F121" s="43"/>
      <c r="G121" s="43"/>
    </row>
    <row r="122" spans="1:7" ht="15">
      <c r="A122" s="43" t="s">
        <v>33</v>
      </c>
      <c r="B122" s="43"/>
      <c r="C122" s="43"/>
      <c r="D122" s="43"/>
      <c r="E122" s="43"/>
      <c r="F122" s="43"/>
      <c r="G122" s="43"/>
    </row>
    <row r="123" spans="1:7" ht="15">
      <c r="A123" s="43" t="str">
        <f>CONCATENATE("к Договору лизинга № ",'Заполняемые поля'!$B$2," от ",TEXT('Заполняемые поля'!$B$4,"ДД.ММ.ГГГГ")," года")</f>
        <v>к Договору лизинга №  от "18" апреля 2008 года</v>
      </c>
      <c r="B123" s="43"/>
      <c r="C123" s="43"/>
      <c r="D123" s="43"/>
      <c r="E123" s="43"/>
      <c r="F123" s="43"/>
      <c r="G123" s="43"/>
    </row>
    <row r="124" ht="15">
      <c r="A124" s="1"/>
    </row>
    <row r="125" ht="14.25">
      <c r="A125" s="3"/>
    </row>
    <row r="126" spans="1:7" ht="14.25">
      <c r="A126" s="4" t="str">
        <f>'Заполняемые поля'!$B$7</f>
        <v>г. Санкт-Петербург</v>
      </c>
      <c r="F126" s="44" t="s">
        <v>45</v>
      </c>
      <c r="G126" s="44"/>
    </row>
    <row r="127" ht="14.25">
      <c r="A127" s="3"/>
    </row>
    <row r="128" ht="14.25">
      <c r="A128" s="3"/>
    </row>
    <row r="129" spans="1:7" ht="14.25">
      <c r="A129" s="38" t="str">
        <f>CONCATENATE("Мы, нижеподписавшиеся, представитель ЛИЗИНГОДАТЕЛЯ  (",'Заполняемые поля'!$B$17,")")</f>
        <v>Мы, нижеподписавшиеся, представитель ЛИЗИНГОДАТЕЛЯ  (ЗАО "НОМОС-лизинг" Северо-Запад")</v>
      </c>
      <c r="B129" s="38"/>
      <c r="C129" s="38"/>
      <c r="D129" s="38"/>
      <c r="E129" s="38"/>
      <c r="F129" s="38"/>
      <c r="G129" s="38"/>
    </row>
    <row r="130" spans="2:7" ht="14.25">
      <c r="B130" s="38" t="str">
        <f>CONCATENATE("1. ",'Заполняемые поля'!$B$18,"  ",'Заполняемые поля'!$B$19)</f>
        <v>1. Начальник отдела лизинга автотранспорта  Лысков Михаил Александрович</v>
      </c>
      <c r="C130" s="38"/>
      <c r="D130" s="38"/>
      <c r="E130" s="38"/>
      <c r="F130" s="38"/>
      <c r="G130" s="38"/>
    </row>
    <row r="131" spans="2:7" ht="14.25">
      <c r="B131" s="38" t="str">
        <f>CONCATENATE("2. ",'Заполняемые поля'!$B$20,"  ",'Заполняемые поля'!$B$21)</f>
        <v>2. Специалист отдела лизинга автотранспорта  Сайтов Нурбек Сальманович</v>
      </c>
      <c r="C131" s="38"/>
      <c r="D131" s="38"/>
      <c r="E131" s="38"/>
      <c r="F131" s="38"/>
      <c r="G131" s="38"/>
    </row>
    <row r="132" spans="1:7" ht="14.25">
      <c r="A132" s="38" t="str">
        <f>CONCATENATE("и представитель ЛИЗИНГОПОЛУЧАТЕЛЯ (",'Заполняемые поля'!$B$13,")")</f>
        <v>и представитель ЛИЗИНГОПОЛУЧАТЕЛЯ ()</v>
      </c>
      <c r="B132" s="38"/>
      <c r="C132" s="38"/>
      <c r="D132" s="38"/>
      <c r="E132" s="38"/>
      <c r="F132" s="38"/>
      <c r="G132" s="38"/>
    </row>
    <row r="133" spans="2:7" ht="14.25">
      <c r="B133" s="38" t="str">
        <f>CONCATENATE("1. ",'Заполняемые поля'!$B$14,"  ",'Заполняемые поля'!$B$15)</f>
        <v>1.   </v>
      </c>
      <c r="C133" s="38"/>
      <c r="D133" s="38"/>
      <c r="E133" s="38"/>
      <c r="F133" s="38"/>
      <c r="G133" s="38"/>
    </row>
    <row r="134" spans="2:7" ht="14.25">
      <c r="B134" s="38" t="s">
        <v>5</v>
      </c>
      <c r="C134" s="38"/>
      <c r="D134" s="38"/>
      <c r="E134" s="38"/>
      <c r="F134" s="38"/>
      <c r="G134" s="38"/>
    </row>
    <row r="135" spans="1:7" ht="14.25">
      <c r="A135" s="38"/>
      <c r="B135" s="38"/>
      <c r="C135" s="38"/>
      <c r="D135" s="38"/>
      <c r="E135" s="38"/>
      <c r="F135" s="38"/>
      <c r="G135" s="38"/>
    </row>
    <row r="136" spans="1:7" ht="63" customHeight="1">
      <c r="A136" s="45" t="str">
        <f>CONCATENATE("     Настоящим удостоверяем, что поставленное ",'Заполняемые поля'!$B$10," ИМУЩЕСТВО согласно Акту приема-передачи ТЕХНИКИ по Договору Поставки № ",'Заполняемые поля'!$B$3," от ",TEXT('Заполняемые поля'!$B$4,"ДД.ММ.ГГГГ")," года и в соответствии с Договором поставки № ",'Заполняемые поля'!$B$3," от ",TEXT('Заполняемые поля'!$B$4,"ДД.ММ.ГГГГ")," года. передается ЛИЗИНГОДАТЕЛЕМ ЛИЗИНГОПОЛУЧАТЕЛЮ по адресу: ",'Заполняемые поля'!$B$8)</f>
        <v>     Настоящим удостоверяем, что поставленное ООО "Инчкейп-Олимп" ИМУЩЕСТВО согласно Акту приема-передачи ТЕХНИКИ по Договору Поставки №  от "18" апреля 2008 года и в соответствии с Договором поставки №  от "18" апреля 2008 года. передается ЛИЗИНГОДАТЕЛЕМ ЛИЗИНГОПОЛУЧАТЕЛЮ по адресу: г. Санкт-Петербург, ул. Шереметьевская, д.17</v>
      </c>
      <c r="B136" s="45"/>
      <c r="C136" s="45"/>
      <c r="D136" s="45"/>
      <c r="E136" s="45"/>
      <c r="F136" s="45"/>
      <c r="G136" s="45"/>
    </row>
    <row r="137" spans="1:7" ht="63.75" customHeight="1">
      <c r="A137" s="45" t="s">
        <v>34</v>
      </c>
      <c r="B137" s="45"/>
      <c r="C137" s="45"/>
      <c r="D137" s="45"/>
      <c r="E137" s="45"/>
      <c r="F137" s="45"/>
      <c r="G137" s="45"/>
    </row>
    <row r="138" spans="1:7" ht="48" customHeight="1">
      <c r="A138" s="45" t="s">
        <v>35</v>
      </c>
      <c r="B138" s="45"/>
      <c r="C138" s="45"/>
      <c r="D138" s="45"/>
      <c r="E138" s="45"/>
      <c r="F138" s="45"/>
      <c r="G138" s="45"/>
    </row>
    <row r="139" spans="1:7" ht="34.5" customHeight="1">
      <c r="A139" s="45" t="s">
        <v>36</v>
      </c>
      <c r="B139" s="45"/>
      <c r="C139" s="45"/>
      <c r="D139" s="45"/>
      <c r="E139" s="45"/>
      <c r="F139" s="45"/>
      <c r="G139" s="45"/>
    </row>
    <row r="140" spans="1:7" ht="14.25">
      <c r="A140" s="46"/>
      <c r="B140" s="46"/>
      <c r="C140" s="46"/>
      <c r="D140" s="46"/>
      <c r="E140" s="46"/>
      <c r="F140" s="46"/>
      <c r="G140" s="46"/>
    </row>
    <row r="141" spans="1:7" ht="14.25">
      <c r="A141" s="38"/>
      <c r="B141" s="38"/>
      <c r="C141" s="38"/>
      <c r="D141" s="38"/>
      <c r="E141" s="38"/>
      <c r="F141" s="38"/>
      <c r="G141" s="38"/>
    </row>
    <row r="142" spans="1:7" ht="14.25">
      <c r="A142" s="38" t="s">
        <v>37</v>
      </c>
      <c r="B142" s="38"/>
      <c r="C142" s="38"/>
      <c r="D142" s="38"/>
      <c r="E142" s="38"/>
      <c r="F142" s="38"/>
      <c r="G142" s="38"/>
    </row>
    <row r="143" spans="1:7" ht="14.25">
      <c r="A143" s="38"/>
      <c r="B143" s="38"/>
      <c r="C143" s="38"/>
      <c r="D143" s="38"/>
      <c r="E143" s="38"/>
      <c r="F143" s="38"/>
      <c r="G143" s="38"/>
    </row>
    <row r="144" spans="1:7" ht="14.25" customHeight="1">
      <c r="A144" s="39" t="s">
        <v>30</v>
      </c>
      <c r="B144" s="40" t="str">
        <f>'Заполняемые поля'!$A$26</f>
        <v>Цвет кузова</v>
      </c>
      <c r="C144" s="40" t="str">
        <f>'Заполняемые поля'!$A$27</f>
        <v>Год выпуска</v>
      </c>
      <c r="D144" s="40" t="s">
        <v>7</v>
      </c>
      <c r="E144" s="40"/>
      <c r="F144" s="40"/>
      <c r="G144" s="40"/>
    </row>
    <row r="145" spans="1:7" ht="14.25" customHeight="1">
      <c r="A145" s="39"/>
      <c r="B145" s="40"/>
      <c r="C145" s="40"/>
      <c r="D145" s="40" t="str">
        <f>'Заполняемые поля'!$A$28</f>
        <v>Идентификационный номер    (VIN)</v>
      </c>
      <c r="E145" s="40" t="str">
        <f>'Заполняемые поля'!$A$29</f>
        <v>№ кузова</v>
      </c>
      <c r="F145" s="40" t="str">
        <f>'Заполняемые поля'!$A$30</f>
        <v>Модель/№ двигателя</v>
      </c>
      <c r="G145" s="40" t="str">
        <f>'Заполняемые поля'!$A$31</f>
        <v>№ шасси</v>
      </c>
    </row>
    <row r="146" spans="1:7" ht="14.25">
      <c r="A146" s="39"/>
      <c r="B146" s="40"/>
      <c r="C146" s="40"/>
      <c r="D146" s="40"/>
      <c r="E146" s="40"/>
      <c r="F146" s="40"/>
      <c r="G146" s="40"/>
    </row>
    <row r="147" spans="1:7" ht="38.25" customHeight="1">
      <c r="A147" s="5">
        <f>IF('Заполняемые поля'!$B$23="","",'Заполняемые поля'!$B$23)</f>
      </c>
      <c r="B147" s="5">
        <f>IF('Заполняемые поля'!$B$23="","",IF('Заполняемые поля'!$B$26="","нет",'Заполняемые поля'!$B$26))</f>
      </c>
      <c r="C147" s="5">
        <f>IF('Заполняемые поля'!$B$23="","",IF('Заполняемые поля'!$B$27="","нет",'Заполняемые поля'!$B$27))</f>
      </c>
      <c r="D147" s="5">
        <f>IF('Заполняемые поля'!$B$23="","",IF('Заполняемые поля'!$B$28="","нет",'Заполняемые поля'!$B$28))</f>
      </c>
      <c r="E147" s="5">
        <f>IF('Заполняемые поля'!$B$23="","",IF('Заполняемые поля'!$B$29="","нет",'Заполняемые поля'!$B$29))</f>
      </c>
      <c r="F147" s="5">
        <f>IF('Заполняемые поля'!$B$23="","",IF('Заполняемые поля'!$B$30="","нет",'Заполняемые поля'!$B$30))</f>
      </c>
      <c r="G147" s="5">
        <f>IF('Заполняемые поля'!$B$23="","",IF('Заполняемые поля'!$B$31="","нет",'Заполняемые поля'!$B$31))</f>
      </c>
    </row>
    <row r="148" spans="1:7" ht="38.25" customHeight="1">
      <c r="A148" s="5" t="str">
        <f>IF('Заполняемые поля'!$B$33="","-------------------",'Заполняемые поля'!$B$33)</f>
        <v>-------------------</v>
      </c>
      <c r="B148" s="5" t="str">
        <f>IF('Заполняемые поля'!$B$33="","----------------",IF('Заполняемые поля'!$B$36="","нет",'Заполняемые поля'!$B$36))</f>
        <v>----------------</v>
      </c>
      <c r="C148" s="5" t="str">
        <f>IF('Заполняемые поля'!$B$33="","----------------------",IF('Заполняемые поля'!$B$37="","нет",'Заполняемые поля'!$B$37))</f>
        <v>----------------------</v>
      </c>
      <c r="D148" s="5" t="str">
        <f>IF('Заполняемые поля'!$B$33="","----------------------",IF('Заполняемые поля'!$B$38="","нет",'Заполняемые поля'!$B$38))</f>
        <v>----------------------</v>
      </c>
      <c r="E148" s="5" t="str">
        <f>IF('Заполняемые поля'!$B$33="","----------------------",IF('Заполняемые поля'!$B$39="","нет",'Заполняемые поля'!$B$39))</f>
        <v>----------------------</v>
      </c>
      <c r="F148" s="5" t="str">
        <f>IF('Заполняемые поля'!$B$33="","----------------------",IF('Заполняемые поля'!$B$40="","нет",'Заполняемые поля'!$B$40))</f>
        <v>----------------------</v>
      </c>
      <c r="G148" s="5" t="str">
        <f>IF('Заполняемые поля'!$B$33="","----------------------",IF('Заполняемые поля'!$B$41="","нет",'Заполняемые поля'!$B$41))</f>
        <v>----------------------</v>
      </c>
    </row>
    <row r="149" spans="1:7" ht="38.25" customHeight="1">
      <c r="A149" s="5" t="str">
        <f>IF('Заполняемые поля'!$B$43="","-------------------",'Заполняемые поля'!$B$43)</f>
        <v>-------------------</v>
      </c>
      <c r="B149" s="5" t="str">
        <f>IF('Заполняемые поля'!$B$43="","----------------",IF('Заполняемые поля'!$B$46="","нет",'Заполняемые поля'!$B$46))</f>
        <v>----------------</v>
      </c>
      <c r="C149" s="5" t="str">
        <f>IF('Заполняемые поля'!$B$43="","----------------------",IF('Заполняемые поля'!$B$47="","нет",'Заполняемые поля'!$B$47))</f>
        <v>----------------------</v>
      </c>
      <c r="D149" s="5" t="str">
        <f>IF('Заполняемые поля'!$B$43="","----------------------",IF('Заполняемые поля'!$B$48="","нет",'Заполняемые поля'!$B$48))</f>
        <v>----------------------</v>
      </c>
      <c r="E149" s="5" t="str">
        <f>IF('Заполняемые поля'!$B$43="","----------------------",IF('Заполняемые поля'!$B$49="","нет",'Заполняемые поля'!$B$49))</f>
        <v>----------------------</v>
      </c>
      <c r="F149" s="5" t="str">
        <f>IF('Заполняемые поля'!$B$43="","----------------------",IF('Заполняемые поля'!$B$50="","нет",'Заполняемые поля'!$B$50))</f>
        <v>----------------------</v>
      </c>
      <c r="G149" s="5" t="str">
        <f>IF('Заполняемые поля'!$B$43="","----------------------",IF('Заполняемые поля'!$B$51="","нет",'Заполняемые поля'!$B$51))</f>
        <v>----------------------</v>
      </c>
    </row>
    <row r="150" spans="1:7" ht="14.25">
      <c r="A150" s="38"/>
      <c r="B150" s="38"/>
      <c r="C150" s="38"/>
      <c r="D150" s="38"/>
      <c r="E150" s="38"/>
      <c r="F150" s="38"/>
      <c r="G150" s="38"/>
    </row>
    <row r="151" spans="1:7" ht="14.25">
      <c r="A151" s="38">
        <f>IF('Заполняемые поля'!$B$24&lt;&gt;"",IF('Заполняемые поля'!$B$25&lt;&gt;"",CONCATENATE("ПТС (ПСМ) №:  ",'Заполняемые поля'!$B$24,"   выдан ",'Заполняемые поля'!$B$25),""),"")</f>
      </c>
      <c r="B151" s="38"/>
      <c r="C151" s="38"/>
      <c r="D151" s="38"/>
      <c r="E151" s="38"/>
      <c r="F151" s="38"/>
      <c r="G151" s="38"/>
    </row>
    <row r="152" spans="1:7" ht="14.25">
      <c r="A152" s="38">
        <f>IF('Заполняемые поля'!$B$34&lt;&gt;"",IF('Заполняемые поля'!$B$35&lt;&gt;"",CONCATENATE("ПТС (ПСМ) №:  ",'Заполняемые поля'!$B$34,"   выдан ",'Заполняемые поля'!$B$35),""),"")</f>
      </c>
      <c r="B152" s="38"/>
      <c r="C152" s="38"/>
      <c r="D152" s="38"/>
      <c r="E152" s="38"/>
      <c r="F152" s="38"/>
      <c r="G152" s="38"/>
    </row>
    <row r="153" spans="1:7" ht="14.25">
      <c r="A153" s="38">
        <f>IF('Заполняемые поля'!$B$44&lt;&gt;"",IF('Заполняемые поля'!$B$45&lt;&gt;"",CONCATENATE("ПТС (ПСМ) №:  ",'Заполняемые поля'!$B$44,"   выдан ",'Заполняемые поля'!$B$45),""),"")</f>
      </c>
      <c r="B153" s="38"/>
      <c r="C153" s="38"/>
      <c r="D153" s="38"/>
      <c r="E153" s="38"/>
      <c r="F153" s="38"/>
      <c r="G153" s="38"/>
    </row>
    <row r="154" spans="1:7" ht="14.25">
      <c r="A154" s="38"/>
      <c r="B154" s="38"/>
      <c r="C154" s="38"/>
      <c r="D154" s="38"/>
      <c r="E154" s="38"/>
      <c r="F154" s="38"/>
      <c r="G154" s="38"/>
    </row>
    <row r="155" spans="1:7" ht="14.25">
      <c r="A155" s="38"/>
      <c r="B155" s="38"/>
      <c r="C155" s="38"/>
      <c r="D155" s="38"/>
      <c r="E155" s="38"/>
      <c r="F155" s="38"/>
      <c r="G155" s="38"/>
    </row>
    <row r="156" spans="1:6" ht="15">
      <c r="A156" s="34" t="s">
        <v>38</v>
      </c>
      <c r="B156" s="34"/>
      <c r="C156" s="34"/>
      <c r="D156" s="10"/>
      <c r="E156" s="34" t="s">
        <v>11</v>
      </c>
      <c r="F156" s="34"/>
    </row>
    <row r="157" spans="1:6" ht="29.25" customHeight="1">
      <c r="A157" s="37" t="str">
        <f>'Заполняемые поля'!$B$18</f>
        <v>Начальник отдела лизинга автотранспорта</v>
      </c>
      <c r="B157" s="37"/>
      <c r="C157" s="37"/>
      <c r="D157" s="11"/>
      <c r="E157" s="37">
        <f>'Заполняемые поля'!$B$14</f>
        <v>0</v>
      </c>
      <c r="F157" s="37"/>
    </row>
    <row r="158" spans="1:6" ht="14.25">
      <c r="A158" s="4"/>
      <c r="B158" s="6"/>
      <c r="C158" s="6"/>
      <c r="D158" s="7"/>
      <c r="E158" s="7"/>
      <c r="F158" s="6"/>
    </row>
    <row r="159" spans="1:6" ht="14.25">
      <c r="A159" s="4" t="s">
        <v>14</v>
      </c>
      <c r="B159" s="6"/>
      <c r="C159" s="6"/>
      <c r="D159" s="4"/>
      <c r="E159" s="8" t="s">
        <v>14</v>
      </c>
      <c r="F159" s="9"/>
    </row>
    <row r="160" spans="1:6" ht="14.25">
      <c r="A160" s="35" t="str">
        <f>'Заполняемые поля'!$B$19</f>
        <v>Лысков Михаил Александрович</v>
      </c>
      <c r="B160" s="35"/>
      <c r="C160" s="35"/>
      <c r="D160" s="12"/>
      <c r="E160" s="36">
        <f>'Заполняемые поля'!$B$15</f>
        <v>0</v>
      </c>
      <c r="F160" s="36"/>
    </row>
    <row r="161" spans="1:6" ht="14.25">
      <c r="A161" s="4" t="s">
        <v>15</v>
      </c>
      <c r="B161" s="6"/>
      <c r="C161" s="6"/>
      <c r="D161" s="7"/>
      <c r="E161" s="7" t="s">
        <v>15</v>
      </c>
      <c r="F161" s="6"/>
    </row>
    <row r="162" spans="1:7" ht="14.25">
      <c r="A162" s="4"/>
      <c r="B162" s="6"/>
      <c r="C162" s="6"/>
      <c r="D162" s="6"/>
      <c r="G162" s="6"/>
    </row>
    <row r="163" spans="1:7" ht="14.25">
      <c r="A163" s="4" t="s">
        <v>16</v>
      </c>
      <c r="B163" s="6"/>
      <c r="C163" s="6"/>
      <c r="D163" s="6"/>
      <c r="G163" s="6"/>
    </row>
    <row r="164" spans="1:7" ht="14.25">
      <c r="A164" s="35" t="str">
        <f>'Заполняемые поля'!$B$21</f>
        <v>Сайтов Нурбек Сальманович</v>
      </c>
      <c r="B164" s="35"/>
      <c r="C164" s="35"/>
      <c r="D164" s="6"/>
      <c r="G164" s="6"/>
    </row>
    <row r="165" spans="1:7" ht="14.25">
      <c r="A165" s="6"/>
      <c r="B165" s="6"/>
      <c r="C165" s="6"/>
      <c r="D165" s="6"/>
      <c r="G165" s="6"/>
    </row>
  </sheetData>
  <sheetProtection password="CF5E" sheet="1" objects="1" scenarios="1"/>
  <mergeCells count="131">
    <mergeCell ref="A153:G153"/>
    <mergeCell ref="A154:G154"/>
    <mergeCell ref="A155:G155"/>
    <mergeCell ref="A156:C156"/>
    <mergeCell ref="E156:F156"/>
    <mergeCell ref="A164:C164"/>
    <mergeCell ref="A157:C157"/>
    <mergeCell ref="E157:F157"/>
    <mergeCell ref="A160:C160"/>
    <mergeCell ref="E160:F160"/>
    <mergeCell ref="E145:E146"/>
    <mergeCell ref="F145:F146"/>
    <mergeCell ref="G145:G146"/>
    <mergeCell ref="A150:G150"/>
    <mergeCell ref="A151:G151"/>
    <mergeCell ref="A152:G152"/>
    <mergeCell ref="A139:G139"/>
    <mergeCell ref="A140:G140"/>
    <mergeCell ref="A141:G141"/>
    <mergeCell ref="A142:G142"/>
    <mergeCell ref="A143:G143"/>
    <mergeCell ref="A144:A146"/>
    <mergeCell ref="B144:B146"/>
    <mergeCell ref="C144:C146"/>
    <mergeCell ref="D144:G144"/>
    <mergeCell ref="D145:D146"/>
    <mergeCell ref="B133:G133"/>
    <mergeCell ref="B134:G134"/>
    <mergeCell ref="A135:G135"/>
    <mergeCell ref="A136:G136"/>
    <mergeCell ref="A137:G137"/>
    <mergeCell ref="A138:G138"/>
    <mergeCell ref="A123:G123"/>
    <mergeCell ref="F126:G126"/>
    <mergeCell ref="A129:G129"/>
    <mergeCell ref="B130:G130"/>
    <mergeCell ref="B131:G131"/>
    <mergeCell ref="A132:G132"/>
    <mergeCell ref="A102:C102"/>
    <mergeCell ref="D102:E102"/>
    <mergeCell ref="F102:G102"/>
    <mergeCell ref="A106:C106"/>
    <mergeCell ref="A121:G121"/>
    <mergeCell ref="A122:G122"/>
    <mergeCell ref="A98:C98"/>
    <mergeCell ref="D98:E98"/>
    <mergeCell ref="F98:G98"/>
    <mergeCell ref="A99:C99"/>
    <mergeCell ref="D99:E99"/>
    <mergeCell ref="F99:G99"/>
    <mergeCell ref="A92:G92"/>
    <mergeCell ref="A93:G93"/>
    <mergeCell ref="A94:G94"/>
    <mergeCell ref="A95:G95"/>
    <mergeCell ref="A96:G96"/>
    <mergeCell ref="A97:G97"/>
    <mergeCell ref="A84:G84"/>
    <mergeCell ref="A85:G85"/>
    <mergeCell ref="A86:A88"/>
    <mergeCell ref="B86:B88"/>
    <mergeCell ref="C86:C88"/>
    <mergeCell ref="D86:G86"/>
    <mergeCell ref="D87:D88"/>
    <mergeCell ref="E87:E88"/>
    <mergeCell ref="F87:F88"/>
    <mergeCell ref="G87:G88"/>
    <mergeCell ref="A78:G78"/>
    <mergeCell ref="A79:G79"/>
    <mergeCell ref="A80:G80"/>
    <mergeCell ref="A81:G81"/>
    <mergeCell ref="A82:G82"/>
    <mergeCell ref="A83:G83"/>
    <mergeCell ref="A72:G72"/>
    <mergeCell ref="A73:G73"/>
    <mergeCell ref="A74:G74"/>
    <mergeCell ref="A75:G75"/>
    <mergeCell ref="A76:G76"/>
    <mergeCell ref="A77:G77"/>
    <mergeCell ref="A60:G60"/>
    <mergeCell ref="A61:G61"/>
    <mergeCell ref="F64:G64"/>
    <mergeCell ref="A66:G66"/>
    <mergeCell ref="A68:G68"/>
    <mergeCell ref="A70:G70"/>
    <mergeCell ref="A3:G3"/>
    <mergeCell ref="A4:G4"/>
    <mergeCell ref="A5:G5"/>
    <mergeCell ref="A10:G10"/>
    <mergeCell ref="F8:G8"/>
    <mergeCell ref="A59:G59"/>
    <mergeCell ref="A18:G18"/>
    <mergeCell ref="A19:G19"/>
    <mergeCell ref="A20:G20"/>
    <mergeCell ref="A21:G21"/>
    <mergeCell ref="A12:G12"/>
    <mergeCell ref="A14:G14"/>
    <mergeCell ref="A16:G16"/>
    <mergeCell ref="A17:G17"/>
    <mergeCell ref="A26:G26"/>
    <mergeCell ref="A27:G27"/>
    <mergeCell ref="A28:G28"/>
    <mergeCell ref="A29:G29"/>
    <mergeCell ref="A22:G22"/>
    <mergeCell ref="A23:G23"/>
    <mergeCell ref="A24:G24"/>
    <mergeCell ref="A25:G25"/>
    <mergeCell ref="A30:G30"/>
    <mergeCell ref="A31:A33"/>
    <mergeCell ref="B31:B33"/>
    <mergeCell ref="C31:C33"/>
    <mergeCell ref="D31:G31"/>
    <mergeCell ref="D32:D33"/>
    <mergeCell ref="E32:E33"/>
    <mergeCell ref="F32:F33"/>
    <mergeCell ref="G32:G33"/>
    <mergeCell ref="A37:G37"/>
    <mergeCell ref="A41:G41"/>
    <mergeCell ref="A42:G42"/>
    <mergeCell ref="A38:G38"/>
    <mergeCell ref="A39:G39"/>
    <mergeCell ref="A40:G40"/>
    <mergeCell ref="A43:C43"/>
    <mergeCell ref="A47:C47"/>
    <mergeCell ref="D47:E47"/>
    <mergeCell ref="A51:C51"/>
    <mergeCell ref="A44:C44"/>
    <mergeCell ref="F47:G47"/>
    <mergeCell ref="D43:E43"/>
    <mergeCell ref="F43:G43"/>
    <mergeCell ref="D44:E44"/>
    <mergeCell ref="F44:G4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6.875" style="16" customWidth="1"/>
    <col min="2" max="2" width="47.75390625" style="31" customWidth="1"/>
  </cols>
  <sheetData>
    <row r="1" ht="6.75" customHeight="1" thickBot="1"/>
    <row r="2" spans="1:2" ht="12.75">
      <c r="A2" s="17" t="s">
        <v>17</v>
      </c>
      <c r="B2" s="24"/>
    </row>
    <row r="3" spans="1:2" ht="12.75">
      <c r="A3" s="18" t="s">
        <v>18</v>
      </c>
      <c r="B3" s="25"/>
    </row>
    <row r="4" spans="1:2" ht="12.75">
      <c r="A4" s="18" t="s">
        <v>19</v>
      </c>
      <c r="B4" s="13" t="s">
        <v>46</v>
      </c>
    </row>
    <row r="5" spans="1:2" ht="12.75">
      <c r="A5" s="19" t="s">
        <v>41</v>
      </c>
      <c r="B5" s="25" t="s">
        <v>2</v>
      </c>
    </row>
    <row r="6" spans="1:2" ht="27" customHeight="1">
      <c r="A6" s="19" t="s">
        <v>42</v>
      </c>
      <c r="B6" s="25" t="s">
        <v>47</v>
      </c>
    </row>
    <row r="7" spans="1:2" ht="13.5" customHeight="1">
      <c r="A7" s="19" t="s">
        <v>43</v>
      </c>
      <c r="B7" s="26" t="s">
        <v>2</v>
      </c>
    </row>
    <row r="8" spans="1:2" ht="26.25" customHeight="1" thickBot="1">
      <c r="A8" s="20" t="s">
        <v>44</v>
      </c>
      <c r="B8" s="27" t="s">
        <v>47</v>
      </c>
    </row>
    <row r="9" ht="13.5" thickBot="1">
      <c r="B9" s="32"/>
    </row>
    <row r="10" spans="1:2" ht="12.75">
      <c r="A10" s="17" t="s">
        <v>31</v>
      </c>
      <c r="B10" s="24" t="s">
        <v>48</v>
      </c>
    </row>
    <row r="11" spans="1:2" ht="12.75">
      <c r="A11" s="18" t="s">
        <v>20</v>
      </c>
      <c r="B11" s="25" t="s">
        <v>13</v>
      </c>
    </row>
    <row r="12" spans="1:2" ht="12.75">
      <c r="A12" s="18" t="s">
        <v>21</v>
      </c>
      <c r="B12" s="25"/>
    </row>
    <row r="13" spans="1:2" ht="12.75">
      <c r="A13" s="18" t="s">
        <v>22</v>
      </c>
      <c r="B13" s="25"/>
    </row>
    <row r="14" spans="1:2" ht="12.75">
      <c r="A14" s="18" t="s">
        <v>20</v>
      </c>
      <c r="B14" s="25"/>
    </row>
    <row r="15" spans="1:2" ht="13.5" thickBot="1">
      <c r="A15" s="21" t="s">
        <v>21</v>
      </c>
      <c r="B15" s="27"/>
    </row>
    <row r="16" spans="1:2" ht="13.5" thickBot="1">
      <c r="A16" s="22"/>
      <c r="B16" s="33"/>
    </row>
    <row r="17" spans="1:2" ht="12.75">
      <c r="A17" s="17" t="s">
        <v>25</v>
      </c>
      <c r="B17" s="28" t="s">
        <v>26</v>
      </c>
    </row>
    <row r="18" spans="1:2" ht="12.75">
      <c r="A18" s="18" t="s">
        <v>20</v>
      </c>
      <c r="B18" s="29" t="s">
        <v>12</v>
      </c>
    </row>
    <row r="19" spans="1:2" ht="12.75">
      <c r="A19" s="18" t="s">
        <v>21</v>
      </c>
      <c r="B19" s="29" t="s">
        <v>27</v>
      </c>
    </row>
    <row r="20" spans="1:2" ht="12.75">
      <c r="A20" s="18" t="s">
        <v>20</v>
      </c>
      <c r="B20" s="29" t="s">
        <v>28</v>
      </c>
    </row>
    <row r="21" spans="1:2" ht="13.5" thickBot="1">
      <c r="A21" s="21" t="s">
        <v>21</v>
      </c>
      <c r="B21" s="30" t="s">
        <v>49</v>
      </c>
    </row>
    <row r="22" ht="13.5" thickBot="1">
      <c r="B22" s="32"/>
    </row>
    <row r="23" spans="1:2" ht="12.75">
      <c r="A23" s="23" t="s">
        <v>23</v>
      </c>
      <c r="B23" s="24"/>
    </row>
    <row r="24" spans="1:2" ht="12.75">
      <c r="A24" s="14" t="s">
        <v>39</v>
      </c>
      <c r="B24" s="25"/>
    </row>
    <row r="25" spans="1:2" ht="12.75">
      <c r="A25" s="18" t="str">
        <f>IF(выбор1="ПТС","ПТС выдан: (когда и кем)","ПСМ выдан: (когда и кем)")</f>
        <v>ПТС выдан: (когда и кем)</v>
      </c>
      <c r="B25" s="25" t="s">
        <v>50</v>
      </c>
    </row>
    <row r="26" spans="1:2" ht="12.75">
      <c r="A26" s="18" t="str">
        <f>IF(выбор1="ПТС","Цвет кузова","Цвет")</f>
        <v>Цвет кузова</v>
      </c>
      <c r="B26" s="25" t="s">
        <v>51</v>
      </c>
    </row>
    <row r="27" spans="1:2" ht="12.75">
      <c r="A27" s="18" t="s">
        <v>24</v>
      </c>
      <c r="B27" s="25" t="s">
        <v>52</v>
      </c>
    </row>
    <row r="28" spans="1:2" ht="12.75">
      <c r="A28" s="18" t="str">
        <f>IF(выбор1="ПТС","Идентификационный номер    (VIN)","Заводской № машины")</f>
        <v>Идентификационный номер    (VIN)</v>
      </c>
      <c r="B28" s="25"/>
    </row>
    <row r="29" spans="1:2" ht="12.75">
      <c r="A29" s="18" t="str">
        <f>IF(выбор1="ПТС","№ кузова","Коробка передач")</f>
        <v>№ кузова</v>
      </c>
      <c r="B29" s="25"/>
    </row>
    <row r="30" spans="1:2" ht="12.75">
      <c r="A30" s="18" t="s">
        <v>8</v>
      </c>
      <c r="B30" s="25"/>
    </row>
    <row r="31" spans="1:2" ht="13.5" thickBot="1">
      <c r="A31" s="21" t="str">
        <f>IF(выбор1="ПТС","№ шасси","Вид движения")</f>
        <v>№ шасси</v>
      </c>
      <c r="B31" s="27" t="s">
        <v>53</v>
      </c>
    </row>
    <row r="32" ht="13.5" thickBot="1">
      <c r="B32" s="32"/>
    </row>
    <row r="33" spans="1:2" ht="12.75">
      <c r="A33" s="23" t="s">
        <v>23</v>
      </c>
      <c r="B33" s="24"/>
    </row>
    <row r="34" spans="1:2" ht="12.75">
      <c r="A34" s="18" t="str">
        <f>выбор1</f>
        <v>ПТС</v>
      </c>
      <c r="B34" s="25"/>
    </row>
    <row r="35" spans="1:2" ht="12.75">
      <c r="A35" s="18" t="str">
        <f aca="true" t="shared" si="0" ref="A35:A41">A25</f>
        <v>ПТС выдан: (когда и кем)</v>
      </c>
      <c r="B35" s="25"/>
    </row>
    <row r="36" spans="1:2" ht="12.75">
      <c r="A36" s="18" t="str">
        <f t="shared" si="0"/>
        <v>Цвет кузова</v>
      </c>
      <c r="B36" s="25"/>
    </row>
    <row r="37" spans="1:2" ht="12.75">
      <c r="A37" s="18" t="str">
        <f t="shared" si="0"/>
        <v>Год выпуска</v>
      </c>
      <c r="B37" s="25"/>
    </row>
    <row r="38" spans="1:2" ht="12.75">
      <c r="A38" s="18" t="str">
        <f t="shared" si="0"/>
        <v>Идентификационный номер    (VIN)</v>
      </c>
      <c r="B38" s="25"/>
    </row>
    <row r="39" spans="1:2" ht="12.75">
      <c r="A39" s="18" t="str">
        <f t="shared" si="0"/>
        <v>№ кузова</v>
      </c>
      <c r="B39" s="25"/>
    </row>
    <row r="40" spans="1:2" ht="12.75">
      <c r="A40" s="18" t="str">
        <f t="shared" si="0"/>
        <v>Модель/№ двигателя</v>
      </c>
      <c r="B40" s="25"/>
    </row>
    <row r="41" spans="1:2" ht="13.5" thickBot="1">
      <c r="A41" s="18" t="str">
        <f t="shared" si="0"/>
        <v>№ шасси</v>
      </c>
      <c r="B41" s="27"/>
    </row>
    <row r="42" ht="13.5" thickBot="1">
      <c r="B42" s="32"/>
    </row>
    <row r="43" spans="1:2" ht="12.75">
      <c r="A43" s="23" t="s">
        <v>23</v>
      </c>
      <c r="B43" s="24"/>
    </row>
    <row r="44" spans="1:2" ht="12.75">
      <c r="A44" s="18" t="str">
        <f>выбор1</f>
        <v>ПТС</v>
      </c>
      <c r="B44" s="25"/>
    </row>
    <row r="45" spans="1:2" ht="12.75">
      <c r="A45" s="18" t="str">
        <f>A25</f>
        <v>ПТС выдан: (когда и кем)</v>
      </c>
      <c r="B45" s="25"/>
    </row>
    <row r="46" spans="1:2" ht="12.75">
      <c r="A46" s="18" t="str">
        <f aca="true" t="shared" si="1" ref="A46:A51">A26</f>
        <v>Цвет кузова</v>
      </c>
      <c r="B46" s="25"/>
    </row>
    <row r="47" spans="1:2" ht="12.75">
      <c r="A47" s="18" t="str">
        <f t="shared" si="1"/>
        <v>Год выпуска</v>
      </c>
      <c r="B47" s="25"/>
    </row>
    <row r="48" spans="1:2" ht="12.75">
      <c r="A48" s="18" t="str">
        <f t="shared" si="1"/>
        <v>Идентификационный номер    (VIN)</v>
      </c>
      <c r="B48" s="25"/>
    </row>
    <row r="49" spans="1:2" ht="12.75">
      <c r="A49" s="18" t="str">
        <f t="shared" si="1"/>
        <v>№ кузова</v>
      </c>
      <c r="B49" s="25"/>
    </row>
    <row r="50" spans="1:2" ht="12.75">
      <c r="A50" s="18" t="str">
        <f t="shared" si="1"/>
        <v>Модель/№ двигателя</v>
      </c>
      <c r="B50" s="25"/>
    </row>
    <row r="51" spans="1:2" ht="13.5" thickBot="1">
      <c r="A51" s="18" t="str">
        <f t="shared" si="1"/>
        <v>№ шасси</v>
      </c>
      <c r="B51" s="27"/>
    </row>
    <row r="53" ht="12.75" hidden="1">
      <c r="A53" s="16" t="s">
        <v>39</v>
      </c>
    </row>
    <row r="54" ht="12.75" hidden="1">
      <c r="A54" s="16" t="s">
        <v>40</v>
      </c>
    </row>
  </sheetData>
  <sheetProtection password="CF5E" sheet="1" objects="1" scenarios="1"/>
  <dataValidations count="1">
    <dataValidation type="list" allowBlank="1" showInputMessage="1" showErrorMessage="1" sqref="A24">
      <formula1>Тип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Tropin</dc:creator>
  <cp:keywords/>
  <dc:description/>
  <cp:lastModifiedBy>Жуков</cp:lastModifiedBy>
  <cp:lastPrinted>2007-10-30T07:09:29Z</cp:lastPrinted>
  <dcterms:created xsi:type="dcterms:W3CDTF">2007-07-18T10:33:06Z</dcterms:created>
  <dcterms:modified xsi:type="dcterms:W3CDTF">2009-05-29T10:05:12Z</dcterms:modified>
  <cp:category/>
  <cp:version/>
  <cp:contentType/>
  <cp:contentStatus/>
</cp:coreProperties>
</file>