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Лист1" sheetId="1" r:id="rId1"/>
    <sheet name="Недисконтированный CF" sheetId="2" r:id="rId2"/>
    <sheet name="Дисконтированный CF" sheetId="3" r:id="rId3"/>
  </sheets>
  <definedNames/>
  <calcPr fullCalcOnLoad="1"/>
</workbook>
</file>

<file path=xl/comments1.xml><?xml version="1.0" encoding="utf-8"?>
<comments xmlns="http://schemas.openxmlformats.org/spreadsheetml/2006/main">
  <authors>
    <author>vector1</author>
  </authors>
  <commentList>
    <comment ref="B11" authorId="0">
      <text>
        <r>
          <rPr>
            <sz val="8"/>
            <rFont val="Tahoma"/>
            <family val="2"/>
          </rPr>
          <t>Проверка правильности расчета ИРР:</t>
        </r>
        <r>
          <rPr>
            <b/>
            <sz val="8"/>
            <rFont val="Tahoma"/>
            <family val="0"/>
          </rPr>
          <t xml:space="preserve">
при использовании полученного значения ИРР в качестве ставки дисконта НПВ должно стремиться к "0"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<sst xmlns="http://schemas.openxmlformats.org/spreadsheetml/2006/main" count="13" uniqueCount="13">
  <si>
    <t>Показатели эффективности проекта</t>
  </si>
  <si>
    <t>Порядковый номер месяца проекта</t>
  </si>
  <si>
    <t>Строка/месяц проекта</t>
  </si>
  <si>
    <t>Внутренняя норма доходности проекта (IRR), % в год</t>
  </si>
  <si>
    <t>Денежный поток от операционной деятельности, $</t>
  </si>
  <si>
    <t>Денежный поток от инвестиционной деятельности, $</t>
  </si>
  <si>
    <t>Выплата процентов по займам, $</t>
  </si>
  <si>
    <t>Суммарный денежный поток по месяцам, $</t>
  </si>
  <si>
    <t>Дисконтированный денежный поток по месяцам, $</t>
  </si>
  <si>
    <t>Чистая приведенная стоимость денежного потока всего проекта (NPV), $</t>
  </si>
  <si>
    <t>ДЕНЕЖНЫЙ поток нарастающим итогом, $</t>
  </si>
  <si>
    <t>Дисконтированный ДЕНЕЖНЫЙ поток нарастающим итогом, $</t>
  </si>
  <si>
    <t>Ставка дисконта, % в год</t>
  </si>
</sst>
</file>

<file path=xl/styles.xml><?xml version="1.0" encoding="utf-8"?>
<styleSheet xmlns="http://schemas.openxmlformats.org/spreadsheetml/2006/main">
  <numFmts count="24">
    <numFmt numFmtId="5" formatCode="#,##0&quot; грнн&quot;;\-#,##0&quot; грнн&quot;"/>
    <numFmt numFmtId="6" formatCode="#,##0&quot; грнн&quot;;[Red]\-#,##0&quot; грнн&quot;"/>
    <numFmt numFmtId="7" formatCode="#,##0.00&quot; грнн&quot;;\-#,##0.00&quot; грнн&quot;"/>
    <numFmt numFmtId="8" formatCode="#,##0.00&quot; грнн&quot;;[Red]\-#,##0.00&quot; грнн&quot;"/>
    <numFmt numFmtId="42" formatCode="_-* #,##0&quot; грнн&quot;_-;\-* #,##0&quot; грнн&quot;_-;_-* &quot;-&quot;&quot; грнн&quot;_-;_-@_-"/>
    <numFmt numFmtId="41" formatCode="_-* #,##0_ _г_р_н_._-;\-* #,##0_ _г_р_н_._-;_-* &quot;-&quot;_ _г_р_н_._-;_-@_-"/>
    <numFmt numFmtId="44" formatCode="_-* #,##0.00&quot; грнн&quot;_-;\-* #,##0.00&quot; грнн&quot;_-;_-* &quot;-&quot;??&quot; грнн&quot;_-;_-@_-"/>
    <numFmt numFmtId="43" formatCode="_-* #,##0.00_ _г_р_н_._-;\-* #,##0.00_ _г_р_н_._-;_-* &quot;-&quot;??_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0.0"/>
    <numFmt numFmtId="174" formatCode="0.0%"/>
    <numFmt numFmtId="175" formatCode="#,##0.0"/>
    <numFmt numFmtId="176" formatCode="0.000%"/>
    <numFmt numFmtId="177" formatCode="0.0000%"/>
    <numFmt numFmtId="178" formatCode="0.00000%"/>
    <numFmt numFmtId="179" formatCode="0.000000%"/>
  </numFmts>
  <fonts count="10">
    <font>
      <sz val="10"/>
      <name val="Arial Cyr"/>
      <family val="0"/>
    </font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11"/>
      <color indexed="9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center"/>
      <protection/>
    </xf>
    <xf numFmtId="172" fontId="2" fillId="0" borderId="1" xfId="17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3" fontId="3" fillId="0" borderId="1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1" xfId="0" applyFont="1" applyBorder="1" applyAlignment="1" applyProtection="1">
      <alignment/>
      <protection/>
    </xf>
    <xf numFmtId="3" fontId="5" fillId="0" borderId="1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3" fontId="2" fillId="2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0" fontId="2" fillId="2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9" fontId="2" fillId="0" borderId="0" xfId="0" applyNumberFormat="1" applyFont="1" applyBorder="1" applyAlignment="1" applyProtection="1">
      <alignment/>
      <protection/>
    </xf>
    <xf numFmtId="9" fontId="2" fillId="2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</cellXfs>
  <cellStyles count="7">
    <cellStyle name="Normal" xfId="0"/>
    <cellStyle name="Currency" xfId="15"/>
    <cellStyle name="Currency [0]" xfId="16"/>
    <cellStyle name="Обычный_Data&amp;Results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Лист1!$B$16:$BI$16</c:f>
              <c:numCache>
                <c:ptCount val="60"/>
                <c:pt idx="0">
                  <c:v>-188715</c:v>
                </c:pt>
                <c:pt idx="1">
                  <c:v>-10826994.417836862</c:v>
                </c:pt>
                <c:pt idx="2">
                  <c:v>-8833594.856654877</c:v>
                </c:pt>
                <c:pt idx="3">
                  <c:v>-8100986.001837072</c:v>
                </c:pt>
                <c:pt idx="4">
                  <c:v>-7311196.227618815</c:v>
                </c:pt>
                <c:pt idx="5">
                  <c:v>-6763288.226884774</c:v>
                </c:pt>
                <c:pt idx="6">
                  <c:v>-6791494.183943224</c:v>
                </c:pt>
                <c:pt idx="7">
                  <c:v>-7074841.651489599</c:v>
                </c:pt>
                <c:pt idx="8">
                  <c:v>-7624696.636796262</c:v>
                </c:pt>
                <c:pt idx="9">
                  <c:v>-8087652.9408915285</c:v>
                </c:pt>
                <c:pt idx="10">
                  <c:v>-8356509.4788342845</c:v>
                </c:pt>
                <c:pt idx="11">
                  <c:v>-8462841.994771793</c:v>
                </c:pt>
                <c:pt idx="12">
                  <c:v>-8311286.014954261</c:v>
                </c:pt>
                <c:pt idx="13">
                  <c:v>-8006316.276256582</c:v>
                </c:pt>
                <c:pt idx="14">
                  <c:v>-7347893.012526249</c:v>
                </c:pt>
                <c:pt idx="15">
                  <c:v>-6572981.997188136</c:v>
                </c:pt>
                <c:pt idx="16">
                  <c:v>-5632757.222969879</c:v>
                </c:pt>
                <c:pt idx="17">
                  <c:v>-4879746.871372699</c:v>
                </c:pt>
                <c:pt idx="18">
                  <c:v>-4691921.161764482</c:v>
                </c:pt>
                <c:pt idx="19">
                  <c:v>-4754816.96264419</c:v>
                </c:pt>
                <c:pt idx="20">
                  <c:v>-5119720.281284187</c:v>
                </c:pt>
                <c:pt idx="21">
                  <c:v>-5398131.585379453</c:v>
                </c:pt>
                <c:pt idx="22">
                  <c:v>-5484443.123322209</c:v>
                </c:pt>
                <c:pt idx="23">
                  <c:v>-5404382.639259718</c:v>
                </c:pt>
                <c:pt idx="24">
                  <c:v>-5187566.659442185</c:v>
                </c:pt>
                <c:pt idx="25">
                  <c:v>-4815816.920744507</c:v>
                </c:pt>
                <c:pt idx="26">
                  <c:v>-4093193.6570141735</c:v>
                </c:pt>
                <c:pt idx="27">
                  <c:v>-3248442.6416760613</c:v>
                </c:pt>
                <c:pt idx="28">
                  <c:v>-2236737.8674578047</c:v>
                </c:pt>
                <c:pt idx="29">
                  <c:v>-1410607.5158606241</c:v>
                </c:pt>
                <c:pt idx="30">
                  <c:v>-1147961.8062524074</c:v>
                </c:pt>
                <c:pt idx="31">
                  <c:v>-1134277.607132115</c:v>
                </c:pt>
                <c:pt idx="32">
                  <c:v>-1420820.9257721119</c:v>
                </c:pt>
                <c:pt idx="33">
                  <c:v>-1619032.229867378</c:v>
                </c:pt>
                <c:pt idx="34">
                  <c:v>-1623263.767810134</c:v>
                </c:pt>
                <c:pt idx="35">
                  <c:v>-1459213.2837476432</c:v>
                </c:pt>
                <c:pt idx="36">
                  <c:v>-1156447.3039301098</c:v>
                </c:pt>
                <c:pt idx="37">
                  <c:v>-708872.989808915</c:v>
                </c:pt>
                <c:pt idx="38">
                  <c:v>71187.00977397151</c:v>
                </c:pt>
                <c:pt idx="39">
                  <c:v>913103.7818227102</c:v>
                </c:pt>
                <c:pt idx="40">
                  <c:v>1881798.0731806299</c:v>
                </c:pt>
                <c:pt idx="41">
                  <c:v>2622264.2023465103</c:v>
                </c:pt>
                <c:pt idx="42">
                  <c:v>2801613.77909439</c:v>
                </c:pt>
                <c:pt idx="43">
                  <c:v>2793791.014067236</c:v>
                </c:pt>
                <c:pt idx="44">
                  <c:v>2525047.695427239</c:v>
                </c:pt>
                <c:pt idx="45">
                  <c:v>2349036.391331973</c:v>
                </c:pt>
                <c:pt idx="46">
                  <c:v>2370144.853389217</c:v>
                </c:pt>
                <c:pt idx="47">
                  <c:v>2559205.3374517076</c:v>
                </c:pt>
                <c:pt idx="48">
                  <c:v>2881821.317269241</c:v>
                </c:pt>
                <c:pt idx="49">
                  <c:v>3335202.031390436</c:v>
                </c:pt>
                <c:pt idx="50">
                  <c:v>4113338.3309733225</c:v>
                </c:pt>
                <c:pt idx="51">
                  <c:v>4949961.753022062</c:v>
                </c:pt>
                <c:pt idx="52">
                  <c:v>5914242.294379981</c:v>
                </c:pt>
                <c:pt idx="53">
                  <c:v>6650441.823545862</c:v>
                </c:pt>
                <c:pt idx="54">
                  <c:v>6825666.850293742</c:v>
                </c:pt>
                <c:pt idx="55">
                  <c:v>6813856.935266587</c:v>
                </c:pt>
                <c:pt idx="56">
                  <c:v>6545113.6166265905</c:v>
                </c:pt>
                <c:pt idx="57">
                  <c:v>6369102.312531324</c:v>
                </c:pt>
                <c:pt idx="58">
                  <c:v>6390210.774588568</c:v>
                </c:pt>
                <c:pt idx="59">
                  <c:v>6579271.258651059</c:v>
                </c:pt>
              </c:numCache>
            </c:numRef>
          </c:val>
          <c:smooth val="0"/>
        </c:ser>
        <c:marker val="1"/>
        <c:axId val="16319602"/>
        <c:axId val="54141171"/>
      </c:lineChart>
      <c:catAx>
        <c:axId val="16319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141171"/>
        <c:crosses val="autoZero"/>
        <c:auto val="1"/>
        <c:lblOffset val="100"/>
        <c:noMultiLvlLbl val="0"/>
      </c:catAx>
      <c:valAx>
        <c:axId val="541411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3196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Лист1!$B$17:$BI$17</c:f>
              <c:numCache>
                <c:ptCount val="60"/>
                <c:pt idx="0">
                  <c:v>-188715</c:v>
                </c:pt>
                <c:pt idx="1">
                  <c:v>-10669778.465849126</c:v>
                </c:pt>
                <c:pt idx="2">
                  <c:v>-8734861.762039779</c:v>
                </c:pt>
                <c:pt idx="3">
                  <c:v>-8034255.46441236</c:v>
                </c:pt>
                <c:pt idx="4">
                  <c:v>-7290127.993902206</c:v>
                </c:pt>
                <c:pt idx="5">
                  <c:v>-6781526.734848471</c:v>
                </c:pt>
                <c:pt idx="6">
                  <c:v>-6807322.272658771</c:v>
                </c:pt>
                <c:pt idx="7">
                  <c:v>-7062625.931983152</c:v>
                </c:pt>
                <c:pt idx="8">
                  <c:v>-7550738.318917306</c:v>
                </c:pt>
                <c:pt idx="9">
                  <c:v>-7955636.31002978</c:v>
                </c:pt>
                <c:pt idx="10">
                  <c:v>-8187301.178809324</c:v>
                </c:pt>
                <c:pt idx="11">
                  <c:v>-8277570.385360979</c:v>
                </c:pt>
                <c:pt idx="12">
                  <c:v>-8150810.870128561</c:v>
                </c:pt>
                <c:pt idx="13">
                  <c:v>-7899507.566182291</c:v>
                </c:pt>
                <c:pt idx="14">
                  <c:v>-7364967.115244519</c:v>
                </c:pt>
                <c:pt idx="15">
                  <c:v>-6745153.373455139</c:v>
                </c:pt>
                <c:pt idx="16">
                  <c:v>-6004227.0674335025</c:v>
                </c:pt>
                <c:pt idx="17">
                  <c:v>-5419600.929514434</c:v>
                </c:pt>
                <c:pt idx="18">
                  <c:v>-5275930.867971003</c:v>
                </c:pt>
                <c:pt idx="19">
                  <c:v>-5323329.613628434</c:v>
                </c:pt>
                <c:pt idx="20">
                  <c:v>-5594259.533230315</c:v>
                </c:pt>
                <c:pt idx="21">
                  <c:v>-5797916.831151338</c:v>
                </c:pt>
                <c:pt idx="22">
                  <c:v>-5860120.489258931</c:v>
                </c:pt>
                <c:pt idx="23">
                  <c:v>-5803274.577068125</c:v>
                </c:pt>
                <c:pt idx="24">
                  <c:v>-5651602.276735288</c:v>
                </c:pt>
                <c:pt idx="25">
                  <c:v>-5395390.188771279</c:v>
                </c:pt>
                <c:pt idx="26">
                  <c:v>-4904714.161461431</c:v>
                </c:pt>
                <c:pt idx="27">
                  <c:v>-4339587.77996262</c:v>
                </c:pt>
                <c:pt idx="28">
                  <c:v>-3672773.922711136</c:v>
                </c:pt>
                <c:pt idx="29">
                  <c:v>-3136318.85413646</c:v>
                </c:pt>
                <c:pt idx="30">
                  <c:v>-2968287.9967529927</c:v>
                </c:pt>
                <c:pt idx="31">
                  <c:v>-2959662.7391367145</c:v>
                </c:pt>
                <c:pt idx="32">
                  <c:v>-3137604.1109793647</c:v>
                </c:pt>
                <c:pt idx="33">
                  <c:v>-3258872.8955068463</c:v>
                </c:pt>
                <c:pt idx="34">
                  <c:v>-3261423.556865911</c:v>
                </c:pt>
                <c:pt idx="35">
                  <c:v>-3163999.5387493107</c:v>
                </c:pt>
                <c:pt idx="36">
                  <c:v>-2986854.2717487486</c:v>
                </c:pt>
                <c:pt idx="37">
                  <c:v>-2728853.151558681</c:v>
                </c:pt>
                <c:pt idx="38">
                  <c:v>-2285838.1803600383</c:v>
                </c:pt>
                <c:pt idx="39">
                  <c:v>-1814759.4308028587</c:v>
                </c:pt>
                <c:pt idx="40">
                  <c:v>-1280754.7665014025</c:v>
                </c:pt>
                <c:pt idx="41">
                  <c:v>-878596.0692797566</c:v>
                </c:pt>
                <c:pt idx="42">
                  <c:v>-782628.0388820053</c:v>
                </c:pt>
                <c:pt idx="43">
                  <c:v>-786752.0560902981</c:v>
                </c:pt>
                <c:pt idx="44">
                  <c:v>-926334.827470947</c:v>
                </c:pt>
                <c:pt idx="45">
                  <c:v>-1016402.4417982063</c:v>
                </c:pt>
                <c:pt idx="46">
                  <c:v>-1005760.5546606455</c:v>
                </c:pt>
                <c:pt idx="47">
                  <c:v>-911853.8112775562</c:v>
                </c:pt>
                <c:pt idx="48">
                  <c:v>-753977.9084579585</c:v>
                </c:pt>
                <c:pt idx="49">
                  <c:v>-535389.5785210056</c:v>
                </c:pt>
                <c:pt idx="50">
                  <c:v>-165771.1953999026</c:v>
                </c:pt>
                <c:pt idx="51">
                  <c:v>225755.93755337538</c:v>
                </c:pt>
                <c:pt idx="52">
                  <c:v>670355.6792737674</c:v>
                </c:pt>
                <c:pt idx="53">
                  <c:v>1004778.0306542439</c:v>
                </c:pt>
                <c:pt idx="54">
                  <c:v>1083198.5751660652</c:v>
                </c:pt>
                <c:pt idx="55">
                  <c:v>1077991.252978934</c:v>
                </c:pt>
                <c:pt idx="56">
                  <c:v>961245.9786828585</c:v>
                </c:pt>
                <c:pt idx="57">
                  <c:v>885914.5589394133</c:v>
                </c:pt>
                <c:pt idx="58">
                  <c:v>894815.2994864995</c:v>
                </c:pt>
                <c:pt idx="59">
                  <c:v>973357.7184832742</c:v>
                </c:pt>
              </c:numCache>
            </c:numRef>
          </c:val>
          <c:smooth val="0"/>
        </c:ser>
        <c:marker val="1"/>
        <c:axId val="29515188"/>
        <c:axId val="39439029"/>
      </c:lineChart>
      <c:catAx>
        <c:axId val="29515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39029"/>
        <c:crosses val="autoZero"/>
        <c:auto val="1"/>
        <c:lblOffset val="100"/>
        <c:noMultiLvlLbl val="0"/>
      </c:catAx>
      <c:valAx>
        <c:axId val="394390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151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I17"/>
  <sheetViews>
    <sheetView tabSelected="1" workbookViewId="0" topLeftCell="A1">
      <selection activeCell="E18" sqref="E18"/>
    </sheetView>
  </sheetViews>
  <sheetFormatPr defaultColWidth="9.00390625" defaultRowHeight="12.75"/>
  <cols>
    <col min="1" max="1" width="67.25390625" style="4" customWidth="1"/>
    <col min="2" max="2" width="14.125" style="4" customWidth="1"/>
    <col min="3" max="3" width="12.625" style="4" bestFit="1" customWidth="1"/>
    <col min="4" max="4" width="11.875" style="4" bestFit="1" customWidth="1"/>
    <col min="5" max="5" width="11.75390625" style="4" bestFit="1" customWidth="1"/>
    <col min="6" max="6" width="13.125" style="4" bestFit="1" customWidth="1"/>
    <col min="7" max="7" width="16.00390625" style="4" bestFit="1" customWidth="1"/>
    <col min="8" max="8" width="15.00390625" style="4" bestFit="1" customWidth="1"/>
    <col min="9" max="9" width="13.75390625" style="4" bestFit="1" customWidth="1"/>
    <col min="10" max="10" width="14.625" style="4" bestFit="1" customWidth="1"/>
    <col min="11" max="11" width="13.625" style="4" bestFit="1" customWidth="1"/>
    <col min="12" max="12" width="15.00390625" style="4" bestFit="1" customWidth="1"/>
    <col min="13" max="13" width="11.625" style="4" bestFit="1" customWidth="1"/>
    <col min="14" max="14" width="13.75390625" style="4" bestFit="1" customWidth="1"/>
    <col min="15" max="15" width="11.375" style="4" bestFit="1" customWidth="1"/>
    <col min="16" max="16" width="11.875" style="4" bestFit="1" customWidth="1"/>
    <col min="17" max="17" width="11.75390625" style="4" bestFit="1" customWidth="1"/>
    <col min="18" max="18" width="13.125" style="4" bestFit="1" customWidth="1"/>
    <col min="19" max="19" width="16.00390625" style="4" bestFit="1" customWidth="1"/>
    <col min="20" max="20" width="15.00390625" style="4" bestFit="1" customWidth="1"/>
    <col min="21" max="21" width="13.75390625" style="4" bestFit="1" customWidth="1"/>
    <col min="22" max="22" width="14.625" style="4" bestFit="1" customWidth="1"/>
    <col min="23" max="23" width="13.625" style="4" bestFit="1" customWidth="1"/>
    <col min="24" max="24" width="15.00390625" style="4" bestFit="1" customWidth="1"/>
    <col min="25" max="25" width="11.625" style="4" bestFit="1" customWidth="1"/>
    <col min="26" max="26" width="13.75390625" style="4" bestFit="1" customWidth="1"/>
    <col min="27" max="27" width="11.375" style="4" bestFit="1" customWidth="1"/>
    <col min="28" max="28" width="11.875" style="4" bestFit="1" customWidth="1"/>
    <col min="29" max="29" width="11.75390625" style="4" bestFit="1" customWidth="1"/>
    <col min="30" max="30" width="13.125" style="4" bestFit="1" customWidth="1"/>
    <col min="31" max="31" width="16.00390625" style="4" bestFit="1" customWidth="1"/>
    <col min="32" max="32" width="15.00390625" style="4" bestFit="1" customWidth="1"/>
    <col min="33" max="33" width="13.75390625" style="4" bestFit="1" customWidth="1"/>
    <col min="34" max="34" width="14.625" style="4" bestFit="1" customWidth="1"/>
    <col min="35" max="35" width="13.625" style="4" bestFit="1" customWidth="1"/>
    <col min="36" max="36" width="15.00390625" style="4" bestFit="1" customWidth="1"/>
    <col min="37" max="37" width="11.625" style="4" bestFit="1" customWidth="1"/>
    <col min="38" max="38" width="13.75390625" style="4" bestFit="1" customWidth="1"/>
    <col min="39" max="39" width="10.75390625" style="4" bestFit="1" customWidth="1"/>
    <col min="40" max="40" width="11.875" style="4" bestFit="1" customWidth="1"/>
    <col min="41" max="41" width="11.75390625" style="4" bestFit="1" customWidth="1"/>
    <col min="42" max="42" width="13.125" style="4" bestFit="1" customWidth="1"/>
    <col min="43" max="43" width="16.00390625" style="4" bestFit="1" customWidth="1"/>
    <col min="44" max="44" width="15.00390625" style="4" bestFit="1" customWidth="1"/>
    <col min="45" max="45" width="13.75390625" style="4" bestFit="1" customWidth="1"/>
    <col min="46" max="46" width="14.625" style="4" bestFit="1" customWidth="1"/>
    <col min="47" max="47" width="13.625" style="4" bestFit="1" customWidth="1"/>
    <col min="48" max="48" width="15.00390625" style="4" bestFit="1" customWidth="1"/>
    <col min="49" max="49" width="11.625" style="4" bestFit="1" customWidth="1"/>
    <col min="50" max="50" width="13.75390625" style="4" bestFit="1" customWidth="1"/>
    <col min="51" max="53" width="11.875" style="4" bestFit="1" customWidth="1"/>
    <col min="54" max="54" width="13.125" style="4" bestFit="1" customWidth="1"/>
    <col min="55" max="55" width="16.00390625" style="4" bestFit="1" customWidth="1"/>
    <col min="56" max="56" width="15.00390625" style="4" bestFit="1" customWidth="1"/>
    <col min="57" max="57" width="13.75390625" style="4" bestFit="1" customWidth="1"/>
    <col min="58" max="58" width="14.625" style="4" bestFit="1" customWidth="1"/>
    <col min="59" max="59" width="13.625" style="4" bestFit="1" customWidth="1"/>
    <col min="60" max="60" width="15.00390625" style="4" bestFit="1" customWidth="1"/>
    <col min="61" max="61" width="11.875" style="4" bestFit="1" customWidth="1"/>
    <col min="62" max="16384" width="4.125" style="4" customWidth="1"/>
  </cols>
  <sheetData>
    <row r="1" ht="15"/>
    <row r="2" ht="18.75">
      <c r="A2" s="7" t="s">
        <v>0</v>
      </c>
    </row>
    <row r="3" spans="1:61" s="3" customFormat="1" ht="14.25">
      <c r="A3" s="1" t="s">
        <v>1</v>
      </c>
      <c r="B3" s="1">
        <v>0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>
        <v>17</v>
      </c>
      <c r="T3" s="1">
        <v>18</v>
      </c>
      <c r="U3" s="1">
        <v>19</v>
      </c>
      <c r="V3" s="1">
        <v>20</v>
      </c>
      <c r="W3" s="1">
        <v>21</v>
      </c>
      <c r="X3" s="1">
        <v>22</v>
      </c>
      <c r="Y3" s="1">
        <v>23</v>
      </c>
      <c r="Z3" s="1">
        <v>24</v>
      </c>
      <c r="AA3" s="1">
        <v>25</v>
      </c>
      <c r="AB3" s="1">
        <v>26</v>
      </c>
      <c r="AC3" s="1">
        <v>27</v>
      </c>
      <c r="AD3" s="1">
        <v>28</v>
      </c>
      <c r="AE3" s="1">
        <v>29</v>
      </c>
      <c r="AF3" s="1">
        <v>30</v>
      </c>
      <c r="AG3" s="1">
        <v>31</v>
      </c>
      <c r="AH3" s="1">
        <v>32</v>
      </c>
      <c r="AI3" s="1">
        <v>33</v>
      </c>
      <c r="AJ3" s="1">
        <v>34</v>
      </c>
      <c r="AK3" s="1">
        <v>35</v>
      </c>
      <c r="AL3" s="1">
        <v>36</v>
      </c>
      <c r="AM3" s="1">
        <v>37</v>
      </c>
      <c r="AN3" s="1">
        <v>38</v>
      </c>
      <c r="AO3" s="1">
        <v>39</v>
      </c>
      <c r="AP3" s="1">
        <v>40</v>
      </c>
      <c r="AQ3" s="1">
        <v>41</v>
      </c>
      <c r="AR3" s="1">
        <v>42</v>
      </c>
      <c r="AS3" s="1">
        <v>43</v>
      </c>
      <c r="AT3" s="1">
        <v>44</v>
      </c>
      <c r="AU3" s="1">
        <v>45</v>
      </c>
      <c r="AV3" s="1">
        <v>46</v>
      </c>
      <c r="AW3" s="1">
        <v>47</v>
      </c>
      <c r="AX3" s="1">
        <v>48</v>
      </c>
      <c r="AY3" s="1">
        <v>49</v>
      </c>
      <c r="AZ3" s="1">
        <v>50</v>
      </c>
      <c r="BA3" s="1">
        <v>51</v>
      </c>
      <c r="BB3" s="1">
        <v>52</v>
      </c>
      <c r="BC3" s="1">
        <v>53</v>
      </c>
      <c r="BD3" s="1">
        <v>54</v>
      </c>
      <c r="BE3" s="1">
        <v>55</v>
      </c>
      <c r="BF3" s="1">
        <v>56</v>
      </c>
      <c r="BG3" s="1">
        <v>57</v>
      </c>
      <c r="BH3" s="1">
        <v>58</v>
      </c>
      <c r="BI3" s="1">
        <v>59</v>
      </c>
    </row>
    <row r="4" spans="1:61" ht="15">
      <c r="A4" s="1" t="s">
        <v>2</v>
      </c>
      <c r="B4" s="2">
        <v>37712</v>
      </c>
      <c r="C4" s="2">
        <v>37742</v>
      </c>
      <c r="D4" s="2">
        <v>37773</v>
      </c>
      <c r="E4" s="2">
        <v>37803</v>
      </c>
      <c r="F4" s="2">
        <v>37834</v>
      </c>
      <c r="G4" s="2">
        <v>37865</v>
      </c>
      <c r="H4" s="2">
        <v>37895</v>
      </c>
      <c r="I4" s="2">
        <v>37926</v>
      </c>
      <c r="J4" s="2">
        <v>37956</v>
      </c>
      <c r="K4" s="2">
        <v>37987</v>
      </c>
      <c r="L4" s="2">
        <v>38018</v>
      </c>
      <c r="M4" s="2">
        <v>38047</v>
      </c>
      <c r="N4" s="2">
        <v>38078</v>
      </c>
      <c r="O4" s="2">
        <v>38108</v>
      </c>
      <c r="P4" s="2">
        <v>38139</v>
      </c>
      <c r="Q4" s="2">
        <v>38169</v>
      </c>
      <c r="R4" s="2">
        <v>38200</v>
      </c>
      <c r="S4" s="2">
        <v>38231</v>
      </c>
      <c r="T4" s="2">
        <v>38261</v>
      </c>
      <c r="U4" s="2">
        <v>38292</v>
      </c>
      <c r="V4" s="2">
        <v>38322</v>
      </c>
      <c r="W4" s="2">
        <v>38353</v>
      </c>
      <c r="X4" s="2">
        <v>38384</v>
      </c>
      <c r="Y4" s="2">
        <v>38412</v>
      </c>
      <c r="Z4" s="2">
        <v>38443</v>
      </c>
      <c r="AA4" s="2">
        <v>38473</v>
      </c>
      <c r="AB4" s="2">
        <v>38504</v>
      </c>
      <c r="AC4" s="2">
        <v>38534</v>
      </c>
      <c r="AD4" s="2">
        <v>38565</v>
      </c>
      <c r="AE4" s="2">
        <v>38596</v>
      </c>
      <c r="AF4" s="2">
        <v>38626</v>
      </c>
      <c r="AG4" s="2">
        <v>38657</v>
      </c>
      <c r="AH4" s="2">
        <v>38687</v>
      </c>
      <c r="AI4" s="2">
        <v>38718</v>
      </c>
      <c r="AJ4" s="2">
        <v>38749</v>
      </c>
      <c r="AK4" s="2">
        <v>38777</v>
      </c>
      <c r="AL4" s="2">
        <v>38808</v>
      </c>
      <c r="AM4" s="2">
        <v>38838</v>
      </c>
      <c r="AN4" s="2">
        <v>38869</v>
      </c>
      <c r="AO4" s="2">
        <v>38899</v>
      </c>
      <c r="AP4" s="2">
        <v>38930</v>
      </c>
      <c r="AQ4" s="2">
        <v>38961</v>
      </c>
      <c r="AR4" s="2">
        <v>38991</v>
      </c>
      <c r="AS4" s="2">
        <v>39022</v>
      </c>
      <c r="AT4" s="2">
        <v>39052</v>
      </c>
      <c r="AU4" s="2">
        <v>39083</v>
      </c>
      <c r="AV4" s="2">
        <v>39114</v>
      </c>
      <c r="AW4" s="2">
        <v>39142</v>
      </c>
      <c r="AX4" s="2">
        <v>39173</v>
      </c>
      <c r="AY4" s="2">
        <v>39203</v>
      </c>
      <c r="AZ4" s="2">
        <v>39234</v>
      </c>
      <c r="BA4" s="2">
        <v>39264</v>
      </c>
      <c r="BB4" s="2">
        <v>39295</v>
      </c>
      <c r="BC4" s="2">
        <v>39326</v>
      </c>
      <c r="BD4" s="2">
        <v>39356</v>
      </c>
      <c r="BE4" s="2">
        <v>39387</v>
      </c>
      <c r="BF4" s="2">
        <v>39417</v>
      </c>
      <c r="BG4" s="2">
        <v>39448</v>
      </c>
      <c r="BH4" s="2">
        <v>39479</v>
      </c>
      <c r="BI4" s="2">
        <v>39508</v>
      </c>
    </row>
    <row r="5" spans="1:61" ht="15">
      <c r="A5" s="6" t="s">
        <v>4</v>
      </c>
      <c r="B5" s="6">
        <v>-136215</v>
      </c>
      <c r="C5" s="6">
        <v>184420.5821631388</v>
      </c>
      <c r="D5" s="6">
        <v>2097299.5611819844</v>
      </c>
      <c r="E5" s="6">
        <v>881308.8548178046</v>
      </c>
      <c r="F5" s="6">
        <v>960069.7742182567</v>
      </c>
      <c r="G5" s="6">
        <v>744788.0007340417</v>
      </c>
      <c r="H5" s="6">
        <v>168674.04294154997</v>
      </c>
      <c r="I5" s="6">
        <v>-86467.46754637414</v>
      </c>
      <c r="J5" s="6">
        <v>-387974.9853066636</v>
      </c>
      <c r="K5" s="6">
        <v>-301076.3040952661</v>
      </c>
      <c r="L5" s="6">
        <v>-103956.53794275585</v>
      </c>
      <c r="M5" s="6">
        <v>63987.48406249071</v>
      </c>
      <c r="N5" s="6">
        <v>322615.9798175333</v>
      </c>
      <c r="O5" s="6">
        <v>473369.7386976784</v>
      </c>
      <c r="P5" s="6">
        <v>821243.2637303333</v>
      </c>
      <c r="Q5" s="6">
        <v>925631.0153381123</v>
      </c>
      <c r="R5" s="6">
        <v>1076384.7742182566</v>
      </c>
      <c r="S5" s="6">
        <v>871390.3515971806</v>
      </c>
      <c r="T5" s="6">
        <v>287905.70960821665</v>
      </c>
      <c r="U5" s="6">
        <v>32764.199120292527</v>
      </c>
      <c r="V5" s="6">
        <v>-268743.3186399969</v>
      </c>
      <c r="W5" s="6">
        <v>-176011.30409526607</v>
      </c>
      <c r="X5" s="6">
        <v>21108.46205724414</v>
      </c>
      <c r="Y5" s="6">
        <v>189060.4840624907</v>
      </c>
      <c r="Z5" s="6">
        <v>322615.9798175333</v>
      </c>
      <c r="AA5" s="6">
        <v>473369.7386976784</v>
      </c>
      <c r="AB5" s="6">
        <v>821243.2637303333</v>
      </c>
      <c r="AC5" s="6">
        <v>925631.0153381123</v>
      </c>
      <c r="AD5" s="6">
        <v>1076384.7742182566</v>
      </c>
      <c r="AE5" s="6">
        <v>871390.3515971806</v>
      </c>
      <c r="AF5" s="6">
        <v>287905.70960821665</v>
      </c>
      <c r="AG5" s="6">
        <v>32764.199120292527</v>
      </c>
      <c r="AH5" s="6">
        <v>-268743.3186399969</v>
      </c>
      <c r="AI5" s="6">
        <v>-176011.30409526607</v>
      </c>
      <c r="AJ5" s="6">
        <v>21108.46205724414</v>
      </c>
      <c r="AK5" s="6">
        <v>189060.4840624907</v>
      </c>
      <c r="AL5" s="6">
        <v>322615.9798175333</v>
      </c>
      <c r="AM5" s="6">
        <v>461244.31412119494</v>
      </c>
      <c r="AN5" s="6">
        <v>784909.9995828865</v>
      </c>
      <c r="AO5" s="6">
        <v>841916.7720487387</v>
      </c>
      <c r="AP5" s="6">
        <v>968694.2913579197</v>
      </c>
      <c r="AQ5" s="6">
        <v>740466.1291658804</v>
      </c>
      <c r="AR5" s="6">
        <v>179349.57674787974</v>
      </c>
      <c r="AS5" s="6">
        <v>-7822.765027154295</v>
      </c>
      <c r="AT5" s="6">
        <v>-268743.3186399969</v>
      </c>
      <c r="AU5" s="6">
        <v>-176011.30409526607</v>
      </c>
      <c r="AV5" s="6">
        <v>21108.46205724414</v>
      </c>
      <c r="AW5" s="6">
        <v>189060.4840624907</v>
      </c>
      <c r="AX5" s="6">
        <v>322615.9798175333</v>
      </c>
      <c r="AY5" s="6">
        <v>453380.71412119496</v>
      </c>
      <c r="AZ5" s="6">
        <v>778136.2995828865</v>
      </c>
      <c r="BA5" s="6">
        <v>836623.4220487387</v>
      </c>
      <c r="BB5" s="6">
        <v>964280.5413579197</v>
      </c>
      <c r="BC5" s="6">
        <v>736199.5291658805</v>
      </c>
      <c r="BD5" s="6">
        <v>175225.02674787975</v>
      </c>
      <c r="BE5" s="6">
        <v>-11809.91502715429</v>
      </c>
      <c r="BF5" s="6">
        <v>-268743.3186399969</v>
      </c>
      <c r="BG5" s="6">
        <v>-176011.30409526607</v>
      </c>
      <c r="BH5" s="6">
        <v>21108.46205724414</v>
      </c>
      <c r="BI5" s="6">
        <v>189060.4840624907</v>
      </c>
    </row>
    <row r="6" spans="1:61" ht="15">
      <c r="A6" s="5" t="s">
        <v>5</v>
      </c>
      <c r="B6" s="6">
        <v>-52500</v>
      </c>
      <c r="C6" s="6">
        <v>-10818900</v>
      </c>
      <c r="D6" s="6">
        <v>-52500</v>
      </c>
      <c r="E6" s="6">
        <v>-52500</v>
      </c>
      <c r="F6" s="6">
        <v>-35000</v>
      </c>
      <c r="G6" s="6">
        <v>-35000</v>
      </c>
      <c r="H6" s="6">
        <v>-35000</v>
      </c>
      <c r="I6" s="6">
        <v>-35000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0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6">
        <v>0</v>
      </c>
      <c r="BA6" s="6">
        <v>0</v>
      </c>
      <c r="BB6" s="6">
        <v>0</v>
      </c>
      <c r="BC6" s="6">
        <v>0</v>
      </c>
      <c r="BD6" s="6">
        <v>0</v>
      </c>
      <c r="BE6" s="6">
        <v>0</v>
      </c>
      <c r="BF6" s="6">
        <v>0</v>
      </c>
      <c r="BG6" s="6">
        <v>0</v>
      </c>
      <c r="BH6" s="6">
        <v>0</v>
      </c>
      <c r="BI6" s="6">
        <v>0</v>
      </c>
    </row>
    <row r="7" spans="1:61" ht="15">
      <c r="A7" s="5" t="s">
        <v>6</v>
      </c>
      <c r="B7" s="6">
        <v>0</v>
      </c>
      <c r="C7" s="6">
        <v>3800</v>
      </c>
      <c r="D7" s="6">
        <v>51400</v>
      </c>
      <c r="E7" s="6">
        <v>96200</v>
      </c>
      <c r="F7" s="6">
        <v>135280</v>
      </c>
      <c r="G7" s="6">
        <v>161880</v>
      </c>
      <c r="H7" s="6">
        <v>161880</v>
      </c>
      <c r="I7" s="6">
        <v>161880</v>
      </c>
      <c r="J7" s="6">
        <v>161880</v>
      </c>
      <c r="K7" s="6">
        <v>161880</v>
      </c>
      <c r="L7" s="6">
        <v>164900</v>
      </c>
      <c r="M7" s="6">
        <v>170320</v>
      </c>
      <c r="N7" s="6">
        <v>171060</v>
      </c>
      <c r="O7" s="6">
        <v>168400</v>
      </c>
      <c r="P7" s="6">
        <v>162820</v>
      </c>
      <c r="Q7" s="6">
        <v>150720</v>
      </c>
      <c r="R7" s="6">
        <v>136160</v>
      </c>
      <c r="S7" s="6">
        <v>118380</v>
      </c>
      <c r="T7" s="6">
        <v>100080</v>
      </c>
      <c r="U7" s="6">
        <v>95660</v>
      </c>
      <c r="V7" s="6">
        <v>96160</v>
      </c>
      <c r="W7" s="6">
        <v>102400</v>
      </c>
      <c r="X7" s="6">
        <v>107420</v>
      </c>
      <c r="Y7" s="6">
        <v>109000</v>
      </c>
      <c r="Z7" s="6">
        <v>105800</v>
      </c>
      <c r="AA7" s="6">
        <v>101620</v>
      </c>
      <c r="AB7" s="6">
        <v>98620</v>
      </c>
      <c r="AC7" s="6">
        <v>80880</v>
      </c>
      <c r="AD7" s="6">
        <v>64680</v>
      </c>
      <c r="AE7" s="6">
        <v>45260</v>
      </c>
      <c r="AF7" s="6">
        <v>25260</v>
      </c>
      <c r="AG7" s="6">
        <v>19080</v>
      </c>
      <c r="AH7" s="6">
        <v>17800</v>
      </c>
      <c r="AI7" s="6">
        <v>22200</v>
      </c>
      <c r="AJ7" s="6">
        <v>25340</v>
      </c>
      <c r="AK7" s="6">
        <v>25010</v>
      </c>
      <c r="AL7" s="6">
        <v>19850</v>
      </c>
      <c r="AM7" s="6">
        <v>13670</v>
      </c>
      <c r="AN7" s="6">
        <v>4850</v>
      </c>
      <c r="AO7" s="6">
        <v>0</v>
      </c>
      <c r="AP7" s="6">
        <v>0</v>
      </c>
      <c r="AQ7" s="6">
        <v>0</v>
      </c>
      <c r="AR7" s="6">
        <v>0</v>
      </c>
      <c r="AS7" s="6">
        <v>0</v>
      </c>
      <c r="AT7" s="6">
        <v>0</v>
      </c>
      <c r="AU7" s="6">
        <v>0</v>
      </c>
      <c r="AV7" s="6">
        <v>0</v>
      </c>
      <c r="AW7" s="6">
        <v>0</v>
      </c>
      <c r="AX7" s="6">
        <v>0</v>
      </c>
      <c r="AY7" s="6">
        <v>0</v>
      </c>
      <c r="AZ7" s="6">
        <v>0</v>
      </c>
      <c r="BA7" s="6">
        <v>0</v>
      </c>
      <c r="BB7" s="6">
        <v>0</v>
      </c>
      <c r="BC7" s="6">
        <v>0</v>
      </c>
      <c r="BD7" s="6">
        <v>0</v>
      </c>
      <c r="BE7" s="6">
        <v>0</v>
      </c>
      <c r="BF7" s="6">
        <v>0</v>
      </c>
      <c r="BG7" s="6">
        <v>0</v>
      </c>
      <c r="BH7" s="6">
        <v>0</v>
      </c>
      <c r="BI7" s="6">
        <v>0</v>
      </c>
    </row>
    <row r="8" spans="1:61" s="10" customFormat="1" ht="15">
      <c r="A8" s="8" t="s">
        <v>7</v>
      </c>
      <c r="B8" s="9">
        <f>SUM(B5:B6)-B7</f>
        <v>-188715</v>
      </c>
      <c r="C8" s="9">
        <f>SUM(C5:C6)-C7</f>
        <v>-10638279.417836862</v>
      </c>
      <c r="D8" s="9">
        <f>SUM(D5:D6)-D7</f>
        <v>1993399.5611819844</v>
      </c>
      <c r="E8" s="9">
        <f>SUM(E5:E6)-E7</f>
        <v>732608.8548178046</v>
      </c>
      <c r="F8" s="9">
        <f>SUM(F5:F6)-F7</f>
        <v>789789.7742182567</v>
      </c>
      <c r="G8" s="9">
        <f>SUM(G5:G6)-G7</f>
        <v>547908.0007340417</v>
      </c>
      <c r="H8" s="9">
        <f>SUM(H5:H6)-H7</f>
        <v>-28205.957058450032</v>
      </c>
      <c r="I8" s="9">
        <f>SUM(I5:I6)-I7</f>
        <v>-283347.46754637413</v>
      </c>
      <c r="J8" s="9">
        <f>SUM(J5:J6)-J7</f>
        <v>-549854.9853066637</v>
      </c>
      <c r="K8" s="9">
        <f>SUM(K5:K6)-K7</f>
        <v>-462956.3040952661</v>
      </c>
      <c r="L8" s="9">
        <f>SUM(L5:L6)-L7</f>
        <v>-268856.53794275585</v>
      </c>
      <c r="M8" s="9">
        <f>SUM(M5:M6)-M7</f>
        <v>-106332.51593750929</v>
      </c>
      <c r="N8" s="9">
        <f>SUM(N5:N6)-N7</f>
        <v>151555.97981753328</v>
      </c>
      <c r="O8" s="9">
        <f>SUM(O5:O6)-O7</f>
        <v>304969.7386976784</v>
      </c>
      <c r="P8" s="9">
        <f>SUM(P5:P6)-P7</f>
        <v>658423.2637303333</v>
      </c>
      <c r="Q8" s="9">
        <f>SUM(Q5:Q6)-Q7</f>
        <v>774911.0153381123</v>
      </c>
      <c r="R8" s="9">
        <f>SUM(R5:R6)-R7</f>
        <v>940224.7742182566</v>
      </c>
      <c r="S8" s="9">
        <f>SUM(S5:S6)-S7</f>
        <v>753010.3515971806</v>
      </c>
      <c r="T8" s="9">
        <f>SUM(T5:T6)-T7</f>
        <v>187825.70960821665</v>
      </c>
      <c r="U8" s="9">
        <f>SUM(U5:U6)-U7</f>
        <v>-62895.80087970747</v>
      </c>
      <c r="V8" s="9">
        <f>SUM(V5:V6)-V7</f>
        <v>-364903.3186399969</v>
      </c>
      <c r="W8" s="9">
        <f>SUM(W5:W6)-W7</f>
        <v>-278411.30409526604</v>
      </c>
      <c r="X8" s="9">
        <f>SUM(X5:X6)-X7</f>
        <v>-86311.53794275585</v>
      </c>
      <c r="Y8" s="9">
        <f>SUM(Y5:Y6)-Y7</f>
        <v>80060.4840624907</v>
      </c>
      <c r="Z8" s="9">
        <f>SUM(Z5:Z6)-Z7</f>
        <v>216815.97981753328</v>
      </c>
      <c r="AA8" s="9">
        <f>SUM(AA5:AA6)-AA7</f>
        <v>371749.7386976784</v>
      </c>
      <c r="AB8" s="9">
        <f>SUM(AB5:AB6)-AB7</f>
        <v>722623.2637303333</v>
      </c>
      <c r="AC8" s="9">
        <f>SUM(AC5:AC6)-AC7</f>
        <v>844751.0153381123</v>
      </c>
      <c r="AD8" s="9">
        <f>SUM(AD5:AD6)-AD7</f>
        <v>1011704.7742182566</v>
      </c>
      <c r="AE8" s="9">
        <f>SUM(AE5:AE6)-AE7</f>
        <v>826130.3515971806</v>
      </c>
      <c r="AF8" s="9">
        <f>SUM(AF5:AF6)-AF7</f>
        <v>262645.70960821665</v>
      </c>
      <c r="AG8" s="9">
        <f>SUM(AG5:AG6)-AG7</f>
        <v>13684.199120292527</v>
      </c>
      <c r="AH8" s="9">
        <f>SUM(AH5:AH6)-AH7</f>
        <v>-286543.3186399969</v>
      </c>
      <c r="AI8" s="9">
        <f>SUM(AI5:AI6)-AI7</f>
        <v>-198211.30409526607</v>
      </c>
      <c r="AJ8" s="9">
        <f>SUM(AJ5:AJ6)-AJ7</f>
        <v>-4231.537942755858</v>
      </c>
      <c r="AK8" s="9">
        <f>SUM(AK5:AK6)-AK7</f>
        <v>164050.4840624907</v>
      </c>
      <c r="AL8" s="9">
        <f>SUM(AL5:AL6)-AL7</f>
        <v>302765.9798175333</v>
      </c>
      <c r="AM8" s="9">
        <f>SUM(AM5:AM6)-AM7</f>
        <v>447574.31412119494</v>
      </c>
      <c r="AN8" s="9">
        <f>SUM(AN5:AN6)-AN7</f>
        <v>780059.9995828865</v>
      </c>
      <c r="AO8" s="9">
        <f>SUM(AO5:AO6)-AO7</f>
        <v>841916.7720487387</v>
      </c>
      <c r="AP8" s="9">
        <f>SUM(AP5:AP6)-AP7</f>
        <v>968694.2913579197</v>
      </c>
      <c r="AQ8" s="9">
        <f>SUM(AQ5:AQ6)-AQ7</f>
        <v>740466.1291658804</v>
      </c>
      <c r="AR8" s="9">
        <f>SUM(AR5:AR6)-AR7</f>
        <v>179349.57674787974</v>
      </c>
      <c r="AS8" s="9">
        <f>SUM(AS5:AS6)-AS7</f>
        <v>-7822.765027154295</v>
      </c>
      <c r="AT8" s="9">
        <f>SUM(AT5:AT6)-AT7</f>
        <v>-268743.3186399969</v>
      </c>
      <c r="AU8" s="9">
        <f>SUM(AU5:AU6)-AU7</f>
        <v>-176011.30409526607</v>
      </c>
      <c r="AV8" s="9">
        <f>SUM(AV5:AV6)-AV7</f>
        <v>21108.46205724414</v>
      </c>
      <c r="AW8" s="9">
        <f>SUM(AW5:AW6)-AW7</f>
        <v>189060.4840624907</v>
      </c>
      <c r="AX8" s="9">
        <f>SUM(AX5:AX6)-AX7</f>
        <v>322615.9798175333</v>
      </c>
      <c r="AY8" s="9">
        <f>SUM(AY5:AY6)-AY7</f>
        <v>453380.71412119496</v>
      </c>
      <c r="AZ8" s="9">
        <f>SUM(AZ5:AZ6)-AZ7</f>
        <v>778136.2995828865</v>
      </c>
      <c r="BA8" s="9">
        <f>SUM(BA5:BA6)-BA7</f>
        <v>836623.4220487387</v>
      </c>
      <c r="BB8" s="9">
        <f>SUM(BB5:BB6)-BB7</f>
        <v>964280.5413579197</v>
      </c>
      <c r="BC8" s="9">
        <f>SUM(BC5:BC6)-BC7</f>
        <v>736199.5291658805</v>
      </c>
      <c r="BD8" s="9">
        <f>SUM(BD5:BD6)-BD7</f>
        <v>175225.02674787975</v>
      </c>
      <c r="BE8" s="9">
        <f>SUM(BE5:BE6)-BE7</f>
        <v>-11809.91502715429</v>
      </c>
      <c r="BF8" s="9">
        <f>SUM(BF5:BF6)-BF7</f>
        <v>-268743.3186399969</v>
      </c>
      <c r="BG8" s="9">
        <f>SUM(BG5:BG6)-BG7</f>
        <v>-176011.30409526607</v>
      </c>
      <c r="BH8" s="9">
        <f>SUM(BH5:BH6)-BH7</f>
        <v>21108.46205724414</v>
      </c>
      <c r="BI8" s="9">
        <f>SUM(BI5:BI6)-BI7</f>
        <v>189060.4840624907</v>
      </c>
    </row>
    <row r="9" spans="1:61" ht="15">
      <c r="A9" s="5" t="s">
        <v>8</v>
      </c>
      <c r="B9" s="6">
        <f aca="true" t="shared" si="0" ref="B9:AG9">B8/(1+B12/12)^B3</f>
        <v>-188715</v>
      </c>
      <c r="C9" s="6">
        <f>C8/(1+C12/12)^C3</f>
        <v>-10481063.465849126</v>
      </c>
      <c r="D9" s="6">
        <f t="shared" si="0"/>
        <v>1934916.7038093475</v>
      </c>
      <c r="E9" s="6">
        <f t="shared" si="0"/>
        <v>700606.2976274181</v>
      </c>
      <c r="F9" s="6">
        <f t="shared" si="0"/>
        <v>744127.4705101541</v>
      </c>
      <c r="G9" s="6">
        <f t="shared" si="0"/>
        <v>508601.2590537352</v>
      </c>
      <c r="H9" s="6">
        <f t="shared" si="0"/>
        <v>-25795.537810299844</v>
      </c>
      <c r="I9" s="6">
        <f t="shared" si="0"/>
        <v>-255303.6593243819</v>
      </c>
      <c r="J9" s="6">
        <f t="shared" si="0"/>
        <v>-488112.38693415385</v>
      </c>
      <c r="K9" s="6">
        <f t="shared" si="0"/>
        <v>-404897.9911124733</v>
      </c>
      <c r="L9" s="6">
        <f t="shared" si="0"/>
        <v>-231664.86877954492</v>
      </c>
      <c r="M9" s="6">
        <f t="shared" si="0"/>
        <v>-90269.20655165392</v>
      </c>
      <c r="N9" s="6">
        <f t="shared" si="0"/>
        <v>126759.51523241741</v>
      </c>
      <c r="O9" s="6">
        <f t="shared" si="0"/>
        <v>251303.30394626994</v>
      </c>
      <c r="P9" s="6">
        <f t="shared" si="0"/>
        <v>534540.4509377723</v>
      </c>
      <c r="Q9" s="6">
        <f t="shared" si="0"/>
        <v>619813.7417893796</v>
      </c>
      <c r="R9" s="6">
        <f t="shared" si="0"/>
        <v>740926.3060216365</v>
      </c>
      <c r="S9" s="6">
        <f t="shared" si="0"/>
        <v>584626.137919068</v>
      </c>
      <c r="T9" s="6">
        <f t="shared" si="0"/>
        <v>143670.06154343157</v>
      </c>
      <c r="U9" s="6">
        <f t="shared" si="0"/>
        <v>-47398.745657430685</v>
      </c>
      <c r="V9" s="6">
        <f t="shared" si="0"/>
        <v>-270929.9196018813</v>
      </c>
      <c r="W9" s="6">
        <f t="shared" si="0"/>
        <v>-203657.29792102295</v>
      </c>
      <c r="X9" s="6">
        <f t="shared" si="0"/>
        <v>-62203.65810759302</v>
      </c>
      <c r="Y9" s="6">
        <f t="shared" si="0"/>
        <v>56845.912190806484</v>
      </c>
      <c r="Z9" s="6">
        <f t="shared" si="0"/>
        <v>151672.30033283695</v>
      </c>
      <c r="AA9" s="6">
        <f t="shared" si="0"/>
        <v>256212.08796400946</v>
      </c>
      <c r="AB9" s="6">
        <f t="shared" si="0"/>
        <v>490676.0273098484</v>
      </c>
      <c r="AC9" s="6">
        <f t="shared" si="0"/>
        <v>565126.3814988106</v>
      </c>
      <c r="AD9" s="6">
        <f t="shared" si="0"/>
        <v>666813.8572514838</v>
      </c>
      <c r="AE9" s="6">
        <f t="shared" si="0"/>
        <v>536455.0685746758</v>
      </c>
      <c r="AF9" s="6">
        <f t="shared" si="0"/>
        <v>168030.85738346737</v>
      </c>
      <c r="AG9" s="6">
        <f t="shared" si="0"/>
        <v>8625.257616278443</v>
      </c>
      <c r="AH9" s="6">
        <f aca="true" t="shared" si="1" ref="AH9:BI9">AH8/(1+AH12/12)^AH3</f>
        <v>-177941.37184265038</v>
      </c>
      <c r="AI9" s="6">
        <f t="shared" si="1"/>
        <v>-121268.78452748145</v>
      </c>
      <c r="AJ9" s="6">
        <f t="shared" si="1"/>
        <v>-2550.6613590648003</v>
      </c>
      <c r="AK9" s="6">
        <f t="shared" si="1"/>
        <v>97424.01811660046</v>
      </c>
      <c r="AL9" s="6">
        <f t="shared" si="1"/>
        <v>177145.2670005619</v>
      </c>
      <c r="AM9" s="6">
        <f t="shared" si="1"/>
        <v>258001.12019006748</v>
      </c>
      <c r="AN9" s="6">
        <f t="shared" si="1"/>
        <v>443014.9711986428</v>
      </c>
      <c r="AO9" s="6">
        <f t="shared" si="1"/>
        <v>471078.7495571796</v>
      </c>
      <c r="AP9" s="6">
        <f t="shared" si="1"/>
        <v>534004.6643014561</v>
      </c>
      <c r="AQ9" s="6">
        <f t="shared" si="1"/>
        <v>402158.69722164585</v>
      </c>
      <c r="AR9" s="6">
        <f t="shared" si="1"/>
        <v>95968.03039775132</v>
      </c>
      <c r="AS9" s="6">
        <f t="shared" si="1"/>
        <v>-4124.017208292794</v>
      </c>
      <c r="AT9" s="6">
        <f t="shared" si="1"/>
        <v>-139582.77138064895</v>
      </c>
      <c r="AU9" s="6">
        <f t="shared" si="1"/>
        <v>-90067.61432725922</v>
      </c>
      <c r="AV9" s="6">
        <f t="shared" si="1"/>
        <v>10641.887137560718</v>
      </c>
      <c r="AW9" s="6">
        <f t="shared" si="1"/>
        <v>93906.74338308933</v>
      </c>
      <c r="AX9" s="6">
        <f t="shared" si="1"/>
        <v>157875.90281959774</v>
      </c>
      <c r="AY9" s="6">
        <f t="shared" si="1"/>
        <v>218588.32993695288</v>
      </c>
      <c r="AZ9" s="6">
        <f t="shared" si="1"/>
        <v>369618.383121103</v>
      </c>
      <c r="BA9" s="6">
        <f t="shared" si="1"/>
        <v>391527.13295327796</v>
      </c>
      <c r="BB9" s="6">
        <f t="shared" si="1"/>
        <v>444599.74172039196</v>
      </c>
      <c r="BC9" s="6">
        <f t="shared" si="1"/>
        <v>334422.35138047655</v>
      </c>
      <c r="BD9" s="6">
        <f t="shared" si="1"/>
        <v>78420.54451182132</v>
      </c>
      <c r="BE9" s="6">
        <f t="shared" si="1"/>
        <v>-5207.322187131284</v>
      </c>
      <c r="BF9" s="6">
        <f t="shared" si="1"/>
        <v>-116745.2742960755</v>
      </c>
      <c r="BG9" s="6">
        <f t="shared" si="1"/>
        <v>-75331.41974344522</v>
      </c>
      <c r="BH9" s="6">
        <f t="shared" si="1"/>
        <v>8900.74054708619</v>
      </c>
      <c r="BI9" s="6">
        <f t="shared" si="1"/>
        <v>78542.41899677466</v>
      </c>
    </row>
    <row r="10" spans="1:18" s="14" customFormat="1" ht="28.5">
      <c r="A10" s="11" t="s">
        <v>9</v>
      </c>
      <c r="B10" s="12">
        <f>SUM(B9:BI9)</f>
        <v>973357.7184832742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 s="14" customFormat="1" ht="14.25">
      <c r="A11" s="15" t="s">
        <v>3</v>
      </c>
      <c r="B11" s="16">
        <f>IRR(B8:BI8,5%)*12</f>
        <v>0.22583292262120214</v>
      </c>
      <c r="C11" s="15"/>
      <c r="D11" s="17"/>
      <c r="E11" s="17"/>
      <c r="F11" s="17"/>
      <c r="G11" s="17"/>
      <c r="H11" s="17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61" s="14" customFormat="1" ht="14.25">
      <c r="A12" s="15" t="s">
        <v>12</v>
      </c>
      <c r="B12" s="19">
        <v>0.18</v>
      </c>
      <c r="C12" s="19">
        <f>B12</f>
        <v>0.18</v>
      </c>
      <c r="D12" s="19">
        <f aca="true" t="shared" si="2" ref="D12:BI12">C12</f>
        <v>0.18</v>
      </c>
      <c r="E12" s="19">
        <f t="shared" si="2"/>
        <v>0.18</v>
      </c>
      <c r="F12" s="19">
        <f t="shared" si="2"/>
        <v>0.18</v>
      </c>
      <c r="G12" s="19">
        <f t="shared" si="2"/>
        <v>0.18</v>
      </c>
      <c r="H12" s="19">
        <f t="shared" si="2"/>
        <v>0.18</v>
      </c>
      <c r="I12" s="19">
        <f t="shared" si="2"/>
        <v>0.18</v>
      </c>
      <c r="J12" s="19">
        <f t="shared" si="2"/>
        <v>0.18</v>
      </c>
      <c r="K12" s="19">
        <f t="shared" si="2"/>
        <v>0.18</v>
      </c>
      <c r="L12" s="19">
        <f t="shared" si="2"/>
        <v>0.18</v>
      </c>
      <c r="M12" s="19">
        <f t="shared" si="2"/>
        <v>0.18</v>
      </c>
      <c r="N12" s="19">
        <f t="shared" si="2"/>
        <v>0.18</v>
      </c>
      <c r="O12" s="19">
        <f t="shared" si="2"/>
        <v>0.18</v>
      </c>
      <c r="P12" s="19">
        <f t="shared" si="2"/>
        <v>0.18</v>
      </c>
      <c r="Q12" s="19">
        <f t="shared" si="2"/>
        <v>0.18</v>
      </c>
      <c r="R12" s="19">
        <f t="shared" si="2"/>
        <v>0.18</v>
      </c>
      <c r="S12" s="19">
        <f t="shared" si="2"/>
        <v>0.18</v>
      </c>
      <c r="T12" s="19">
        <f t="shared" si="2"/>
        <v>0.18</v>
      </c>
      <c r="U12" s="19">
        <f t="shared" si="2"/>
        <v>0.18</v>
      </c>
      <c r="V12" s="19">
        <f t="shared" si="2"/>
        <v>0.18</v>
      </c>
      <c r="W12" s="19">
        <f t="shared" si="2"/>
        <v>0.18</v>
      </c>
      <c r="X12" s="19">
        <f t="shared" si="2"/>
        <v>0.18</v>
      </c>
      <c r="Y12" s="19">
        <f t="shared" si="2"/>
        <v>0.18</v>
      </c>
      <c r="Z12" s="19">
        <f t="shared" si="2"/>
        <v>0.18</v>
      </c>
      <c r="AA12" s="19">
        <f t="shared" si="2"/>
        <v>0.18</v>
      </c>
      <c r="AB12" s="19">
        <f t="shared" si="2"/>
        <v>0.18</v>
      </c>
      <c r="AC12" s="19">
        <f t="shared" si="2"/>
        <v>0.18</v>
      </c>
      <c r="AD12" s="19">
        <f t="shared" si="2"/>
        <v>0.18</v>
      </c>
      <c r="AE12" s="19">
        <f t="shared" si="2"/>
        <v>0.18</v>
      </c>
      <c r="AF12" s="19">
        <f t="shared" si="2"/>
        <v>0.18</v>
      </c>
      <c r="AG12" s="19">
        <f t="shared" si="2"/>
        <v>0.18</v>
      </c>
      <c r="AH12" s="19">
        <f t="shared" si="2"/>
        <v>0.18</v>
      </c>
      <c r="AI12" s="19">
        <f t="shared" si="2"/>
        <v>0.18</v>
      </c>
      <c r="AJ12" s="19">
        <f t="shared" si="2"/>
        <v>0.18</v>
      </c>
      <c r="AK12" s="19">
        <f t="shared" si="2"/>
        <v>0.18</v>
      </c>
      <c r="AL12" s="19">
        <f t="shared" si="2"/>
        <v>0.18</v>
      </c>
      <c r="AM12" s="19">
        <f t="shared" si="2"/>
        <v>0.18</v>
      </c>
      <c r="AN12" s="19">
        <f t="shared" si="2"/>
        <v>0.18</v>
      </c>
      <c r="AO12" s="19">
        <f t="shared" si="2"/>
        <v>0.18</v>
      </c>
      <c r="AP12" s="19">
        <f t="shared" si="2"/>
        <v>0.18</v>
      </c>
      <c r="AQ12" s="19">
        <f t="shared" si="2"/>
        <v>0.18</v>
      </c>
      <c r="AR12" s="19">
        <f t="shared" si="2"/>
        <v>0.18</v>
      </c>
      <c r="AS12" s="19">
        <f t="shared" si="2"/>
        <v>0.18</v>
      </c>
      <c r="AT12" s="19">
        <f t="shared" si="2"/>
        <v>0.18</v>
      </c>
      <c r="AU12" s="19">
        <f t="shared" si="2"/>
        <v>0.18</v>
      </c>
      <c r="AV12" s="19">
        <f t="shared" si="2"/>
        <v>0.18</v>
      </c>
      <c r="AW12" s="19">
        <f t="shared" si="2"/>
        <v>0.18</v>
      </c>
      <c r="AX12" s="19">
        <f t="shared" si="2"/>
        <v>0.18</v>
      </c>
      <c r="AY12" s="19">
        <f t="shared" si="2"/>
        <v>0.18</v>
      </c>
      <c r="AZ12" s="19">
        <f t="shared" si="2"/>
        <v>0.18</v>
      </c>
      <c r="BA12" s="19">
        <f t="shared" si="2"/>
        <v>0.18</v>
      </c>
      <c r="BB12" s="19">
        <f t="shared" si="2"/>
        <v>0.18</v>
      </c>
      <c r="BC12" s="19">
        <f t="shared" si="2"/>
        <v>0.18</v>
      </c>
      <c r="BD12" s="19">
        <f t="shared" si="2"/>
        <v>0.18</v>
      </c>
      <c r="BE12" s="19">
        <f t="shared" si="2"/>
        <v>0.18</v>
      </c>
      <c r="BF12" s="19">
        <f t="shared" si="2"/>
        <v>0.18</v>
      </c>
      <c r="BG12" s="19">
        <f t="shared" si="2"/>
        <v>0.18</v>
      </c>
      <c r="BH12" s="19">
        <f t="shared" si="2"/>
        <v>0.18</v>
      </c>
      <c r="BI12" s="19">
        <f t="shared" si="2"/>
        <v>0.18</v>
      </c>
    </row>
    <row r="13" spans="1:18" s="14" customFormat="1" ht="14.25">
      <c r="A13" s="15"/>
      <c r="B13" s="15"/>
      <c r="C13" s="18"/>
      <c r="D13" s="15"/>
      <c r="E13" s="13"/>
      <c r="F13" s="13"/>
      <c r="G13" s="13"/>
      <c r="H13" s="13"/>
      <c r="I13" s="13"/>
      <c r="J13" s="15"/>
      <c r="K13" s="15"/>
      <c r="L13" s="15"/>
      <c r="M13" s="15"/>
      <c r="N13" s="15"/>
      <c r="O13" s="15"/>
      <c r="P13" s="15"/>
      <c r="Q13" s="15"/>
      <c r="R13" s="15"/>
    </row>
    <row r="16" spans="1:61" ht="15">
      <c r="A16" s="4" t="s">
        <v>10</v>
      </c>
      <c r="B16" s="20">
        <f>B8</f>
        <v>-188715</v>
      </c>
      <c r="C16" s="20">
        <f>B16+C8</f>
        <v>-10826994.417836862</v>
      </c>
      <c r="D16" s="20">
        <f aca="true" t="shared" si="3" ref="D16:BI16">C16+D8</f>
        <v>-8833594.856654877</v>
      </c>
      <c r="E16" s="20">
        <f t="shared" si="3"/>
        <v>-8100986.001837072</v>
      </c>
      <c r="F16" s="20">
        <f t="shared" si="3"/>
        <v>-7311196.227618815</v>
      </c>
      <c r="G16" s="20">
        <f t="shared" si="3"/>
        <v>-6763288.226884774</v>
      </c>
      <c r="H16" s="20">
        <f t="shared" si="3"/>
        <v>-6791494.183943224</v>
      </c>
      <c r="I16" s="20">
        <f t="shared" si="3"/>
        <v>-7074841.651489599</v>
      </c>
      <c r="J16" s="20">
        <f t="shared" si="3"/>
        <v>-7624696.636796262</v>
      </c>
      <c r="K16" s="20">
        <f t="shared" si="3"/>
        <v>-8087652.9408915285</v>
      </c>
      <c r="L16" s="20">
        <f t="shared" si="3"/>
        <v>-8356509.4788342845</v>
      </c>
      <c r="M16" s="20">
        <f t="shared" si="3"/>
        <v>-8462841.994771793</v>
      </c>
      <c r="N16" s="20">
        <f t="shared" si="3"/>
        <v>-8311286.014954261</v>
      </c>
      <c r="O16" s="20">
        <f t="shared" si="3"/>
        <v>-8006316.276256582</v>
      </c>
      <c r="P16" s="20">
        <f t="shared" si="3"/>
        <v>-7347893.012526249</v>
      </c>
      <c r="Q16" s="20">
        <f t="shared" si="3"/>
        <v>-6572981.997188136</v>
      </c>
      <c r="R16" s="20">
        <f t="shared" si="3"/>
        <v>-5632757.222969879</v>
      </c>
      <c r="S16" s="20">
        <f t="shared" si="3"/>
        <v>-4879746.871372699</v>
      </c>
      <c r="T16" s="20">
        <f t="shared" si="3"/>
        <v>-4691921.161764482</v>
      </c>
      <c r="U16" s="20">
        <f t="shared" si="3"/>
        <v>-4754816.96264419</v>
      </c>
      <c r="V16" s="20">
        <f t="shared" si="3"/>
        <v>-5119720.281284187</v>
      </c>
      <c r="W16" s="20">
        <f t="shared" si="3"/>
        <v>-5398131.585379453</v>
      </c>
      <c r="X16" s="20">
        <f t="shared" si="3"/>
        <v>-5484443.123322209</v>
      </c>
      <c r="Y16" s="20">
        <f t="shared" si="3"/>
        <v>-5404382.639259718</v>
      </c>
      <c r="Z16" s="20">
        <f t="shared" si="3"/>
        <v>-5187566.659442185</v>
      </c>
      <c r="AA16" s="20">
        <f t="shared" si="3"/>
        <v>-4815816.920744507</v>
      </c>
      <c r="AB16" s="20">
        <f t="shared" si="3"/>
        <v>-4093193.6570141735</v>
      </c>
      <c r="AC16" s="20">
        <f t="shared" si="3"/>
        <v>-3248442.6416760613</v>
      </c>
      <c r="AD16" s="20">
        <f t="shared" si="3"/>
        <v>-2236737.8674578047</v>
      </c>
      <c r="AE16" s="20">
        <f t="shared" si="3"/>
        <v>-1410607.5158606241</v>
      </c>
      <c r="AF16" s="20">
        <f t="shared" si="3"/>
        <v>-1147961.8062524074</v>
      </c>
      <c r="AG16" s="20">
        <f t="shared" si="3"/>
        <v>-1134277.607132115</v>
      </c>
      <c r="AH16" s="20">
        <f t="shared" si="3"/>
        <v>-1420820.9257721119</v>
      </c>
      <c r="AI16" s="20">
        <f t="shared" si="3"/>
        <v>-1619032.229867378</v>
      </c>
      <c r="AJ16" s="20">
        <f t="shared" si="3"/>
        <v>-1623263.767810134</v>
      </c>
      <c r="AK16" s="20">
        <f t="shared" si="3"/>
        <v>-1459213.2837476432</v>
      </c>
      <c r="AL16" s="20">
        <f t="shared" si="3"/>
        <v>-1156447.3039301098</v>
      </c>
      <c r="AM16" s="20">
        <f t="shared" si="3"/>
        <v>-708872.989808915</v>
      </c>
      <c r="AN16" s="20">
        <f t="shared" si="3"/>
        <v>71187.00977397151</v>
      </c>
      <c r="AO16" s="20">
        <f t="shared" si="3"/>
        <v>913103.7818227102</v>
      </c>
      <c r="AP16" s="20">
        <f t="shared" si="3"/>
        <v>1881798.0731806299</v>
      </c>
      <c r="AQ16" s="20">
        <f t="shared" si="3"/>
        <v>2622264.2023465103</v>
      </c>
      <c r="AR16" s="20">
        <f t="shared" si="3"/>
        <v>2801613.77909439</v>
      </c>
      <c r="AS16" s="20">
        <f t="shared" si="3"/>
        <v>2793791.014067236</v>
      </c>
      <c r="AT16" s="20">
        <f t="shared" si="3"/>
        <v>2525047.695427239</v>
      </c>
      <c r="AU16" s="20">
        <f t="shared" si="3"/>
        <v>2349036.391331973</v>
      </c>
      <c r="AV16" s="20">
        <f t="shared" si="3"/>
        <v>2370144.853389217</v>
      </c>
      <c r="AW16" s="20">
        <f t="shared" si="3"/>
        <v>2559205.3374517076</v>
      </c>
      <c r="AX16" s="20">
        <f t="shared" si="3"/>
        <v>2881821.317269241</v>
      </c>
      <c r="AY16" s="20">
        <f t="shared" si="3"/>
        <v>3335202.031390436</v>
      </c>
      <c r="AZ16" s="20">
        <f t="shared" si="3"/>
        <v>4113338.3309733225</v>
      </c>
      <c r="BA16" s="20">
        <f t="shared" si="3"/>
        <v>4949961.753022062</v>
      </c>
      <c r="BB16" s="20">
        <f t="shared" si="3"/>
        <v>5914242.294379981</v>
      </c>
      <c r="BC16" s="20">
        <f t="shared" si="3"/>
        <v>6650441.823545862</v>
      </c>
      <c r="BD16" s="20">
        <f t="shared" si="3"/>
        <v>6825666.850293742</v>
      </c>
      <c r="BE16" s="20">
        <f t="shared" si="3"/>
        <v>6813856.935266587</v>
      </c>
      <c r="BF16" s="20">
        <f t="shared" si="3"/>
        <v>6545113.6166265905</v>
      </c>
      <c r="BG16" s="20">
        <f t="shared" si="3"/>
        <v>6369102.312531324</v>
      </c>
      <c r="BH16" s="20">
        <f t="shared" si="3"/>
        <v>6390210.774588568</v>
      </c>
      <c r="BI16" s="20">
        <f t="shared" si="3"/>
        <v>6579271.258651059</v>
      </c>
    </row>
    <row r="17" spans="1:61" ht="15">
      <c r="A17" s="4" t="s">
        <v>11</v>
      </c>
      <c r="B17" s="20">
        <f>B9</f>
        <v>-188715</v>
      </c>
      <c r="C17" s="20">
        <f>B17+C9</f>
        <v>-10669778.465849126</v>
      </c>
      <c r="D17" s="20">
        <f>C17+D9</f>
        <v>-8734861.762039779</v>
      </c>
      <c r="E17" s="20">
        <f>D17+E9</f>
        <v>-8034255.46441236</v>
      </c>
      <c r="F17" s="20">
        <f aca="true" t="shared" si="4" ref="D17:BI17">E17+F9</f>
        <v>-7290127.993902206</v>
      </c>
      <c r="G17" s="20">
        <f t="shared" si="4"/>
        <v>-6781526.734848471</v>
      </c>
      <c r="H17" s="20">
        <f t="shared" si="4"/>
        <v>-6807322.272658771</v>
      </c>
      <c r="I17" s="20">
        <f t="shared" si="4"/>
        <v>-7062625.931983152</v>
      </c>
      <c r="J17" s="20">
        <f t="shared" si="4"/>
        <v>-7550738.318917306</v>
      </c>
      <c r="K17" s="20">
        <f t="shared" si="4"/>
        <v>-7955636.31002978</v>
      </c>
      <c r="L17" s="20">
        <f t="shared" si="4"/>
        <v>-8187301.178809324</v>
      </c>
      <c r="M17" s="20">
        <f t="shared" si="4"/>
        <v>-8277570.385360979</v>
      </c>
      <c r="N17" s="20">
        <f t="shared" si="4"/>
        <v>-8150810.870128561</v>
      </c>
      <c r="O17" s="20">
        <f t="shared" si="4"/>
        <v>-7899507.566182291</v>
      </c>
      <c r="P17" s="20">
        <f t="shared" si="4"/>
        <v>-7364967.115244519</v>
      </c>
      <c r="Q17" s="20">
        <f t="shared" si="4"/>
        <v>-6745153.373455139</v>
      </c>
      <c r="R17" s="20">
        <f t="shared" si="4"/>
        <v>-6004227.0674335025</v>
      </c>
      <c r="S17" s="20">
        <f t="shared" si="4"/>
        <v>-5419600.929514434</v>
      </c>
      <c r="T17" s="20">
        <f t="shared" si="4"/>
        <v>-5275930.867971003</v>
      </c>
      <c r="U17" s="20">
        <f t="shared" si="4"/>
        <v>-5323329.613628434</v>
      </c>
      <c r="V17" s="20">
        <f t="shared" si="4"/>
        <v>-5594259.533230315</v>
      </c>
      <c r="W17" s="20">
        <f t="shared" si="4"/>
        <v>-5797916.831151338</v>
      </c>
      <c r="X17" s="20">
        <f t="shared" si="4"/>
        <v>-5860120.489258931</v>
      </c>
      <c r="Y17" s="20">
        <f t="shared" si="4"/>
        <v>-5803274.577068125</v>
      </c>
      <c r="Z17" s="20">
        <f t="shared" si="4"/>
        <v>-5651602.276735288</v>
      </c>
      <c r="AA17" s="20">
        <f t="shared" si="4"/>
        <v>-5395390.188771279</v>
      </c>
      <c r="AB17" s="20">
        <f t="shared" si="4"/>
        <v>-4904714.161461431</v>
      </c>
      <c r="AC17" s="20">
        <f t="shared" si="4"/>
        <v>-4339587.77996262</v>
      </c>
      <c r="AD17" s="20">
        <f t="shared" si="4"/>
        <v>-3672773.922711136</v>
      </c>
      <c r="AE17" s="20">
        <f t="shared" si="4"/>
        <v>-3136318.85413646</v>
      </c>
      <c r="AF17" s="20">
        <f t="shared" si="4"/>
        <v>-2968287.9967529927</v>
      </c>
      <c r="AG17" s="20">
        <f t="shared" si="4"/>
        <v>-2959662.7391367145</v>
      </c>
      <c r="AH17" s="20">
        <f t="shared" si="4"/>
        <v>-3137604.1109793647</v>
      </c>
      <c r="AI17" s="20">
        <f t="shared" si="4"/>
        <v>-3258872.8955068463</v>
      </c>
      <c r="AJ17" s="20">
        <f t="shared" si="4"/>
        <v>-3261423.556865911</v>
      </c>
      <c r="AK17" s="20">
        <f t="shared" si="4"/>
        <v>-3163999.5387493107</v>
      </c>
      <c r="AL17" s="20">
        <f t="shared" si="4"/>
        <v>-2986854.2717487486</v>
      </c>
      <c r="AM17" s="20">
        <f t="shared" si="4"/>
        <v>-2728853.151558681</v>
      </c>
      <c r="AN17" s="20">
        <f t="shared" si="4"/>
        <v>-2285838.1803600383</v>
      </c>
      <c r="AO17" s="20">
        <f t="shared" si="4"/>
        <v>-1814759.4308028587</v>
      </c>
      <c r="AP17" s="20">
        <f t="shared" si="4"/>
        <v>-1280754.7665014025</v>
      </c>
      <c r="AQ17" s="20">
        <f t="shared" si="4"/>
        <v>-878596.0692797566</v>
      </c>
      <c r="AR17" s="20">
        <f t="shared" si="4"/>
        <v>-782628.0388820053</v>
      </c>
      <c r="AS17" s="20">
        <f t="shared" si="4"/>
        <v>-786752.0560902981</v>
      </c>
      <c r="AT17" s="20">
        <f t="shared" si="4"/>
        <v>-926334.827470947</v>
      </c>
      <c r="AU17" s="20">
        <f t="shared" si="4"/>
        <v>-1016402.4417982063</v>
      </c>
      <c r="AV17" s="20">
        <f t="shared" si="4"/>
        <v>-1005760.5546606455</v>
      </c>
      <c r="AW17" s="20">
        <f t="shared" si="4"/>
        <v>-911853.8112775562</v>
      </c>
      <c r="AX17" s="20">
        <f t="shared" si="4"/>
        <v>-753977.9084579585</v>
      </c>
      <c r="AY17" s="20">
        <f t="shared" si="4"/>
        <v>-535389.5785210056</v>
      </c>
      <c r="AZ17" s="20">
        <f t="shared" si="4"/>
        <v>-165771.1953999026</v>
      </c>
      <c r="BA17" s="20">
        <f t="shared" si="4"/>
        <v>225755.93755337538</v>
      </c>
      <c r="BB17" s="20">
        <f t="shared" si="4"/>
        <v>670355.6792737674</v>
      </c>
      <c r="BC17" s="20">
        <f t="shared" si="4"/>
        <v>1004778.0306542439</v>
      </c>
      <c r="BD17" s="20">
        <f t="shared" si="4"/>
        <v>1083198.5751660652</v>
      </c>
      <c r="BE17" s="20">
        <f t="shared" si="4"/>
        <v>1077991.252978934</v>
      </c>
      <c r="BF17" s="20">
        <f t="shared" si="4"/>
        <v>961245.9786828585</v>
      </c>
      <c r="BG17" s="20">
        <f t="shared" si="4"/>
        <v>885914.5589394133</v>
      </c>
      <c r="BH17" s="20">
        <f t="shared" si="4"/>
        <v>894815.2994864995</v>
      </c>
      <c r="BI17" s="20">
        <f t="shared" si="4"/>
        <v>973357.7184832742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vector1</dc:creator>
  <cp:keywords/>
  <dc:description/>
  <cp:lastModifiedBy>Грищенко</cp:lastModifiedBy>
  <dcterms:created xsi:type="dcterms:W3CDTF">2003-05-28T06:49:42Z</dcterms:created>
  <dcterms:modified xsi:type="dcterms:W3CDTF">2007-01-03T20:08:52Z</dcterms:modified>
  <cp:category/>
  <cp:version/>
  <cp:contentType/>
  <cp:contentStatus/>
</cp:coreProperties>
</file>