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Лист1 (3)" sheetId="1" r:id="rId1"/>
  </sheets>
  <externalReferences>
    <externalReference r:id="rId4"/>
    <externalReference r:id="rId5"/>
    <externalReference r:id="rId6"/>
  </externalReferences>
  <definedNames>
    <definedName name="_5_мар" localSheetId="0">#REF!</definedName>
    <definedName name="_5_мар">#REF!</definedName>
    <definedName name="ASSUMPTIONS" localSheetId="0">#REF!</definedName>
    <definedName name="ASSUMPTIONS">#REF!</definedName>
    <definedName name="BALANCE_MONTH" localSheetId="0">#REF!</definedName>
    <definedName name="BALANCE_MONTH">#REF!</definedName>
    <definedName name="BALANCE_YEARS" localSheetId="0">#REF!</definedName>
    <definedName name="BALANCE_YEARS">#REF!</definedName>
    <definedName name="BREAK_EVEN" localSheetId="0">#REF!</definedName>
    <definedName name="BREAK_EVEN">#REF!</definedName>
    <definedName name="BUDGET" localSheetId="0">#REF!</definedName>
    <definedName name="BUDGET">#REF!</definedName>
    <definedName name="CASHFLOWS_MONTH" localSheetId="0">#REF!</definedName>
    <definedName name="CASHFLOWS_MONTH">#REF!</definedName>
    <definedName name="CASHFLOWS_YEARS" localSheetId="0">#REF!</definedName>
    <definedName name="CASHFLOWS_YEARS">#REF!</definedName>
    <definedName name="FIRST_MONTH_NBR">'[2]Инвестиции и финансирование'!$D$8</definedName>
    <definedName name="FIRST_YEAR_NBR">'[2]Инвестиции и финансирование'!$D$9</definedName>
    <definedName name="GROSS_PROFIT" localSheetId="0">#REF!</definedName>
    <definedName name="GROSS_PROFIT">#REF!</definedName>
    <definedName name="INCOME_MONTH" localSheetId="0">#REF!</definedName>
    <definedName name="INCOME_MONTH">#REF!</definedName>
    <definedName name="INCOME_YEARS" localSheetId="0">#REF!</definedName>
    <definedName name="INCOME_YEARS">#REF!</definedName>
    <definedName name="name170">'[3]_translation'!$A$170</definedName>
    <definedName name="RATIOS" localSheetId="0">#REF!</definedName>
    <definedName name="RATIOS">#REF!</definedName>
    <definedName name="TAXRATE" localSheetId="0">#REF!</definedName>
    <definedName name="TAXRATE">#REF!</definedName>
    <definedName name="YEAR1_LABEL" localSheetId="0">#REF!</definedName>
    <definedName name="YEAR1_LABEL">#REF!</definedName>
    <definedName name="YEARS2_5_LABELS" localSheetId="0">#REF!</definedName>
    <definedName name="YEARS2_5_LABELS">#REF!</definedName>
    <definedName name="р" localSheetId="0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<sst xmlns="http://schemas.openxmlformats.org/spreadsheetml/2006/main" count="63" uniqueCount="40">
  <si>
    <t>Пример</t>
  </si>
  <si>
    <t xml:space="preserve"> Расчитаете по собственному предприятию</t>
  </si>
  <si>
    <t>Кредит</t>
  </si>
  <si>
    <t>Тис. грн.</t>
  </si>
  <si>
    <t>Процентная ставка</t>
  </si>
  <si>
    <t>%</t>
  </si>
  <si>
    <t>Сумма по акциям</t>
  </si>
  <si>
    <t>% по акциям</t>
  </si>
  <si>
    <t>Вид</t>
  </si>
  <si>
    <t>Кол-во</t>
  </si>
  <si>
    <t>Стоим</t>
  </si>
  <si>
    <t>Доля</t>
  </si>
  <si>
    <t>Средневзвешенная</t>
  </si>
  <si>
    <t>Привлеченный</t>
  </si>
  <si>
    <t>Собственный</t>
  </si>
  <si>
    <t>WACC</t>
  </si>
  <si>
    <t>Задача</t>
  </si>
  <si>
    <t>Принимается</t>
  </si>
  <si>
    <t>NPV&gt;0</t>
  </si>
  <si>
    <t>Год</t>
  </si>
  <si>
    <t>Сумма, тыс. руб.</t>
  </si>
  <si>
    <t>Т</t>
  </si>
  <si>
    <t>Привед. CF</t>
  </si>
  <si>
    <t>Наст. Стоим</t>
  </si>
  <si>
    <t>Инвестиции</t>
  </si>
  <si>
    <t>-</t>
  </si>
  <si>
    <t>CF</t>
  </si>
  <si>
    <t>NPV</t>
  </si>
  <si>
    <t>IRR</t>
  </si>
  <si>
    <t>PI</t>
  </si>
  <si>
    <t>PP</t>
  </si>
  <si>
    <t>NPVi&gt;0</t>
  </si>
  <si>
    <t>Рік</t>
  </si>
  <si>
    <t>Сума</t>
  </si>
  <si>
    <t>I</t>
  </si>
  <si>
    <t>Теп. вартість</t>
  </si>
  <si>
    <t>Витрати</t>
  </si>
  <si>
    <t>Висновок:</t>
  </si>
  <si>
    <t>при заданих параметрах проект не ефективний NPV выд'ємне.</t>
  </si>
  <si>
    <t>FV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</si>
</sst>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0"/>
      <name val="Arial Cyr"/>
      <family val="2"/>
    </font>
    <font>
      <b/>
      <sz val="12"/>
      <name val="Arial Cyr"/>
      <family val="2"/>
    </font>
    <font>
      <b/>
      <sz val="12"/>
      <name val="Times New Roman Cyr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sz val="12"/>
      <name val="Arial Cyr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19.5"/>
      <color indexed="8"/>
      <name val="Times New Roman"/>
      <family val="0"/>
    </font>
    <font>
      <vertAlign val="subscript"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9" fontId="0" fillId="0" borderId="10" xfId="58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9" fontId="20" fillId="0" borderId="10" xfId="58" applyFont="1" applyBorder="1" applyAlignment="1">
      <alignment horizontal="center" vertical="center"/>
    </xf>
    <xf numFmtId="10" fontId="20" fillId="0" borderId="10" xfId="58" applyNumberFormat="1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10" fontId="20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0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43" fontId="19" fillId="0" borderId="0" xfId="61" applyFont="1" applyBorder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9" fontId="22" fillId="0" borderId="10" xfId="58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164" fontId="19" fillId="0" borderId="10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3" xfId="0" applyFont="1" applyBorder="1" applyAlignment="1">
      <alignment/>
    </xf>
    <xf numFmtId="1" fontId="51" fillId="0" borderId="10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9" fontId="19" fillId="0" borderId="10" xfId="0" applyNumberFormat="1" applyFont="1" applyBorder="1" applyAlignment="1">
      <alignment horizontal="center" vertical="top"/>
    </xf>
    <xf numFmtId="43" fontId="19" fillId="0" borderId="10" xfId="61" applyFont="1" applyBorder="1" applyAlignment="1">
      <alignment horizontal="center" vertical="top"/>
    </xf>
    <xf numFmtId="0" fontId="21" fillId="0" borderId="0" xfId="0" applyFont="1" applyAlignment="1">
      <alignment/>
    </xf>
    <xf numFmtId="165" fontId="22" fillId="0" borderId="10" xfId="0" applyNumberFormat="1" applyFont="1" applyBorder="1" applyAlignment="1">
      <alignment horizontal="center"/>
    </xf>
    <xf numFmtId="9" fontId="19" fillId="0" borderId="10" xfId="0" applyNumberFormat="1" applyFont="1" applyBorder="1" applyAlignment="1">
      <alignment/>
    </xf>
    <xf numFmtId="43" fontId="19" fillId="0" borderId="10" xfId="61" applyFont="1" applyBorder="1" applyAlignment="1">
      <alignment/>
    </xf>
    <xf numFmtId="0" fontId="2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Normal_BANK_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Чисті грошові потоки  в ході проекту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61"/>
          <c:w val="0.857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0"/>
            <c:dispRSqr val="0"/>
          </c:trendline>
        </c:ser>
        <c:axId val="54430091"/>
        <c:axId val="20108772"/>
      </c:barChart>
      <c:catAx>
        <c:axId val="54430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-25000">
                <a:solidFill>
                  <a:srgbClr val="000000"/>
                </a:solidFill>
              </a:defRPr>
            </a:pPr>
          </a:p>
        </c:txPr>
        <c:crossAx val="20108772"/>
        <c:crosses val="autoZero"/>
        <c:auto val="0"/>
        <c:lblOffset val="100"/>
        <c:tickLblSkip val="1"/>
        <c:noMultiLvlLbl val="0"/>
      </c:catAx>
      <c:valAx>
        <c:axId val="201087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430091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080000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7</xdr:col>
      <xdr:colOff>0</xdr:colOff>
      <xdr:row>109</xdr:row>
      <xdr:rowOff>9525</xdr:rowOff>
    </xdr:to>
    <xdr:graphicFrame>
      <xdr:nvGraphicFramePr>
        <xdr:cNvPr id="1" name="Диаграмма 2"/>
        <xdr:cNvGraphicFramePr/>
      </xdr:nvGraphicFramePr>
      <xdr:xfrm>
        <a:off x="0" y="19935825"/>
        <a:ext cx="6791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76;&#1072;&#1095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ld\My%20Documents\UBC\INV_P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\&#1054;&#1073;&#1088;&#1072;&#1079;&#1086;&#1074;&#1072;&#1085;&#1080;&#1077;\&#1060;&#1080;&#1085;&#1072;&#1085;&#1089;&#1099;\&#1056;&#1077;&#1092;&#1077;&#1088;&#1072;&#1090;&#1099;\&#1041;&#1080;&#1079;&#1085;&#1077;&#1089;\&#1055;&#1088;&#1086;&#1077;&#1082;&#1090;%20&#1041;&#1072;&#1088;&#1076;&#1072;\&#1055;&#1088;&#1086;&#1077;&#1082;&#1090;\&#1050;&#1086;&#1087;&#1080;&#1103;%20&#1050;&#1086;&#1087;&#1080;&#1103;%20bpfm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 (2)"/>
      <sheetName val="Лист1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Инвестиции и финансирование"/>
      <sheetName val="Амортизация"/>
      <sheetName val="Финансовый план"/>
      <sheetName val="Анализ безубыточности (1 год)"/>
      <sheetName val="Отчет о прибыли (1 год)"/>
      <sheetName val="Баланс (1 год)"/>
      <sheetName val="Отчет о движении ДС (1 год)"/>
      <sheetName val="Отчет о прибыли (1-5 годы)"/>
      <sheetName val="Баланс (1-5 годы)"/>
      <sheetName val="Отчет о движении ДС (1-5 годы)"/>
      <sheetName val="Анализ ФК"/>
      <sheetName val="Эффективность инвестиций"/>
      <sheetName val="Module1"/>
    </sheetNames>
    <sheetDataSet>
      <sheetData sheetId="1">
        <row r="8">
          <cell r="D8">
            <v>1</v>
          </cell>
        </row>
        <row r="9">
          <cell r="D9">
            <v>2005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лавный"/>
      <sheetName val="Производство"/>
      <sheetName val="Запасы"/>
      <sheetName val="Реализация"/>
      <sheetName val="Потребность в оборудовании"/>
      <sheetName val="Потребность в материлах"/>
      <sheetName val="Прямые издержки"/>
      <sheetName val="Заработная плата персонала"/>
      <sheetName val="Амортизация"/>
      <sheetName val="Затраты на производство"/>
      <sheetName val="Кредитный график"/>
      <sheetName val="Расчет безубыточности"/>
      <sheetName val="Коэффициенты"/>
      <sheetName val="Прочие общехоз. расходы"/>
      <sheetName val="Анализ кредитоспособности"/>
      <sheetName val="Баланс"/>
      <sheetName val="Расчет НДС"/>
      <sheetName val="Отчет о фин.результатах"/>
      <sheetName val="Налогообложение  "/>
      <sheetName val="Движение денежных средсв"/>
      <sheetName val="Анализ чувтствительности"/>
      <sheetName val="Акционеры и дивиденды"/>
      <sheetName val="news"/>
      <sheetName val="news_rus"/>
      <sheetName val="about_rus"/>
      <sheetName val="license_rus"/>
      <sheetName val="bpfm"/>
      <sheetName val="license"/>
      <sheetName val="reg.form_rus"/>
      <sheetName val="free offer_rus"/>
      <sheetName val="_translation"/>
      <sheetName val="_discounted pay-off period"/>
      <sheetName val="_numbering"/>
      <sheetName val="_temp"/>
    </sheetNames>
    <sheetDataSet>
      <sheetData sheetId="30">
        <row r="170">
          <cell r="A170" t="str">
            <v>Отчисления от заработной платы (доля работодателя)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6"/>
  <sheetViews>
    <sheetView tabSelected="1" zoomScalePageLayoutView="0" workbookViewId="0" topLeftCell="A19">
      <selection activeCell="H28" sqref="H28"/>
    </sheetView>
  </sheetViews>
  <sheetFormatPr defaultColWidth="9.00390625" defaultRowHeight="12.75"/>
  <cols>
    <col min="1" max="1" width="17.75390625" style="0" customWidth="1"/>
    <col min="2" max="2" width="9.75390625" style="0" customWidth="1"/>
    <col min="3" max="3" width="10.625" style="0" bestFit="1" customWidth="1"/>
    <col min="4" max="4" width="11.25390625" style="0" customWidth="1"/>
    <col min="5" max="5" width="13.625" style="0" bestFit="1" customWidth="1"/>
    <col min="6" max="6" width="12.75390625" style="0" customWidth="1"/>
    <col min="7" max="7" width="13.375" style="0" customWidth="1"/>
    <col min="8" max="8" width="9.625" style="0" bestFit="1" customWidth="1"/>
  </cols>
  <sheetData>
    <row r="1" spans="1:3" ht="15.75">
      <c r="A1" s="1" t="str">
        <f>A12</f>
        <v>WACC</v>
      </c>
      <c r="B1" s="2" t="s">
        <v>0</v>
      </c>
      <c r="C1" s="2" t="s">
        <v>1</v>
      </c>
    </row>
    <row r="4" spans="1:3" ht="12.75">
      <c r="A4" s="3" t="s">
        <v>2</v>
      </c>
      <c r="B4" s="4" t="s">
        <v>3</v>
      </c>
      <c r="C4" s="4">
        <v>45</v>
      </c>
    </row>
    <row r="5" spans="1:3" ht="12.75">
      <c r="A5" s="3" t="s">
        <v>4</v>
      </c>
      <c r="B5" s="4" t="s">
        <v>5</v>
      </c>
      <c r="C5" s="5">
        <v>0.17</v>
      </c>
    </row>
    <row r="6" spans="1:3" ht="12.75">
      <c r="A6" s="3" t="s">
        <v>6</v>
      </c>
      <c r="B6" s="4" t="s">
        <v>3</v>
      </c>
      <c r="C6" s="4">
        <v>30</v>
      </c>
    </row>
    <row r="7" spans="1:3" ht="12.75">
      <c r="A7" s="3" t="s">
        <v>7</v>
      </c>
      <c r="B7" s="4" t="s">
        <v>5</v>
      </c>
      <c r="C7" s="5">
        <v>0.1</v>
      </c>
    </row>
    <row r="9" spans="1:5" ht="31.5">
      <c r="A9" s="6" t="s">
        <v>8</v>
      </c>
      <c r="B9" s="6" t="s">
        <v>9</v>
      </c>
      <c r="C9" s="6" t="s">
        <v>10</v>
      </c>
      <c r="D9" s="6" t="s">
        <v>11</v>
      </c>
      <c r="E9" s="7" t="s">
        <v>12</v>
      </c>
    </row>
    <row r="10" spans="1:5" ht="15.75">
      <c r="A10" s="8" t="s">
        <v>13</v>
      </c>
      <c r="B10" s="4">
        <v>45</v>
      </c>
      <c r="C10" s="9">
        <v>0.17</v>
      </c>
      <c r="D10" s="6">
        <f>B10/(B10+B11)</f>
        <v>0.6</v>
      </c>
      <c r="E10" s="10">
        <f>C10*D10</f>
        <v>0.10200000000000001</v>
      </c>
    </row>
    <row r="11" spans="1:5" ht="15.75">
      <c r="A11" s="8" t="s">
        <v>14</v>
      </c>
      <c r="B11" s="4">
        <v>30</v>
      </c>
      <c r="C11" s="9">
        <v>0.1</v>
      </c>
      <c r="D11" s="6">
        <f>B11/(B10+B11)</f>
        <v>0.4</v>
      </c>
      <c r="E11" s="10">
        <f>C11*D11</f>
        <v>0.04000000000000001</v>
      </c>
    </row>
    <row r="12" spans="1:5" ht="15.75">
      <c r="A12" s="11" t="s">
        <v>15</v>
      </c>
      <c r="B12" s="11"/>
      <c r="C12" s="11"/>
      <c r="D12" s="11"/>
      <c r="E12" s="12">
        <f>SUM(E10:E11)</f>
        <v>0.14200000000000002</v>
      </c>
    </row>
    <row r="13" spans="1:5" ht="15.75">
      <c r="A13" s="13"/>
      <c r="B13" s="13"/>
      <c r="C13" s="13"/>
      <c r="D13" s="13"/>
      <c r="E13" s="14"/>
    </row>
    <row r="14" spans="1:3" ht="15.75">
      <c r="A14" s="2" t="s">
        <v>16</v>
      </c>
      <c r="B14" s="2"/>
      <c r="C14" s="2"/>
    </row>
    <row r="15" spans="1:7" ht="18.75" customHeight="1">
      <c r="A15" s="15"/>
      <c r="B15" s="15"/>
      <c r="C15" s="15"/>
      <c r="D15" s="15"/>
      <c r="E15" s="15"/>
      <c r="F15" s="15"/>
      <c r="G15" s="16"/>
    </row>
    <row r="16" spans="1:7" ht="18.75" customHeight="1">
      <c r="A16" s="17"/>
      <c r="B16" s="18" t="s">
        <v>17</v>
      </c>
      <c r="C16" s="15"/>
      <c r="D16" s="15"/>
      <c r="E16" s="2" t="s">
        <v>18</v>
      </c>
      <c r="F16" s="15"/>
      <c r="G16" s="16"/>
    </row>
    <row r="17" spans="1:7" ht="42" customHeight="1">
      <c r="A17" s="19"/>
      <c r="B17" s="19" t="s">
        <v>19</v>
      </c>
      <c r="C17" s="7" t="s">
        <v>20</v>
      </c>
      <c r="D17" s="19" t="s">
        <v>21</v>
      </c>
      <c r="E17" s="19" t="s">
        <v>22</v>
      </c>
      <c r="F17" s="20" t="str">
        <f>A12</f>
        <v>WACC</v>
      </c>
      <c r="G17" s="19" t="s">
        <v>23</v>
      </c>
    </row>
    <row r="18" spans="1:7" ht="18.75" customHeight="1">
      <c r="A18" s="19"/>
      <c r="B18" s="19"/>
      <c r="C18" s="19"/>
      <c r="D18" s="21">
        <v>0.08</v>
      </c>
      <c r="E18" s="20"/>
      <c r="F18" s="21">
        <f>E12</f>
        <v>0.14200000000000002</v>
      </c>
      <c r="G18" s="20"/>
    </row>
    <row r="19" spans="1:7" ht="18.75" customHeight="1">
      <c r="A19" s="22" t="s">
        <v>24</v>
      </c>
      <c r="B19" s="19">
        <v>0</v>
      </c>
      <c r="C19" s="19">
        <f>-20000</f>
        <v>-20000</v>
      </c>
      <c r="D19" s="19" t="s">
        <v>25</v>
      </c>
      <c r="E19" s="19">
        <f>C19</f>
        <v>-20000</v>
      </c>
      <c r="F19" s="23">
        <v>1</v>
      </c>
      <c r="G19" s="19">
        <f aca="true" t="shared" si="0" ref="G19:G29">E19*F19</f>
        <v>-20000</v>
      </c>
    </row>
    <row r="20" spans="1:7" ht="18.75" customHeight="1">
      <c r="A20" s="22" t="s">
        <v>26</v>
      </c>
      <c r="B20" s="19">
        <v>1</v>
      </c>
      <c r="C20" s="24">
        <f>34492.5-9484.85+1205.8831</f>
        <v>26213.5331</v>
      </c>
      <c r="D20" s="25">
        <v>1.08</v>
      </c>
      <c r="E20" s="25">
        <f>C20*D20</f>
        <v>28310.615748000004</v>
      </c>
      <c r="F20" s="23">
        <f>F19/(1+$F$18)</f>
        <v>0.8756567425569177</v>
      </c>
      <c r="G20" s="24">
        <f t="shared" si="0"/>
        <v>24790.38156567426</v>
      </c>
    </row>
    <row r="21" spans="1:7" ht="18.75" customHeight="1">
      <c r="A21" s="22" t="s">
        <v>26</v>
      </c>
      <c r="B21" s="19">
        <v>2</v>
      </c>
      <c r="C21" s="24">
        <f aca="true" t="shared" si="1" ref="C21:C29">34492.5-9484.85+1205.8831</f>
        <v>26213.5331</v>
      </c>
      <c r="D21" s="25">
        <v>1.08</v>
      </c>
      <c r="E21" s="25">
        <f>C21*D21</f>
        <v>28310.615748000004</v>
      </c>
      <c r="F21" s="23">
        <f>F20/(1+$F$18)</f>
        <v>0.7667747307853922</v>
      </c>
      <c r="G21" s="24">
        <f t="shared" si="0"/>
        <v>21707.864768541385</v>
      </c>
    </row>
    <row r="22" spans="1:7" ht="18.75" customHeight="1">
      <c r="A22" s="22" t="s">
        <v>26</v>
      </c>
      <c r="B22" s="19">
        <v>3</v>
      </c>
      <c r="C22" s="24">
        <f t="shared" si="1"/>
        <v>26213.5331</v>
      </c>
      <c r="D22" s="25">
        <v>1.08</v>
      </c>
      <c r="E22" s="25">
        <f>C22*D22</f>
        <v>28310.615748000004</v>
      </c>
      <c r="F22" s="23">
        <f>F21/(1+$F$18)</f>
        <v>0.6714314630344941</v>
      </c>
      <c r="G22" s="24">
        <f t="shared" si="0"/>
        <v>19008.63815108703</v>
      </c>
    </row>
    <row r="23" spans="1:7" ht="18.75" customHeight="1">
      <c r="A23" s="22" t="s">
        <v>26</v>
      </c>
      <c r="B23" s="19">
        <v>4</v>
      </c>
      <c r="C23" s="24">
        <f t="shared" si="1"/>
        <v>26213.5331</v>
      </c>
      <c r="D23" s="25">
        <v>1.08</v>
      </c>
      <c r="E23" s="25">
        <f>C23*D23</f>
        <v>28310.615748000004</v>
      </c>
      <c r="F23" s="23">
        <f>F22/(1+$F$18)</f>
        <v>0.5879434877710106</v>
      </c>
      <c r="G23" s="24">
        <f t="shared" si="0"/>
        <v>16645.04216382402</v>
      </c>
    </row>
    <row r="24" spans="1:7" ht="18.75" customHeight="1">
      <c r="A24" s="22" t="s">
        <v>26</v>
      </c>
      <c r="B24" s="19">
        <v>5</v>
      </c>
      <c r="C24" s="24">
        <f t="shared" si="1"/>
        <v>26213.5331</v>
      </c>
      <c r="D24" s="25">
        <v>1.08</v>
      </c>
      <c r="E24" s="25">
        <f>C24*D24</f>
        <v>28310.615748000004</v>
      </c>
      <c r="F24" s="23">
        <f>F23/(1+$F$18)</f>
        <v>0.5148366793091161</v>
      </c>
      <c r="G24" s="24">
        <f t="shared" si="0"/>
        <v>14575.34340089669</v>
      </c>
    </row>
    <row r="25" spans="1:7" ht="18.75" customHeight="1">
      <c r="A25" s="22" t="s">
        <v>26</v>
      </c>
      <c r="B25" s="19">
        <v>6</v>
      </c>
      <c r="C25" s="24">
        <f t="shared" si="1"/>
        <v>26213.5331</v>
      </c>
      <c r="D25" s="25">
        <v>1.08</v>
      </c>
      <c r="E25" s="25">
        <f>C25*D25</f>
        <v>28310.615748000004</v>
      </c>
      <c r="F25" s="23">
        <f>F24/(1+$F$18)</f>
        <v>0.4508202095526411</v>
      </c>
      <c r="G25" s="24">
        <f t="shared" si="0"/>
        <v>12762.997724077664</v>
      </c>
    </row>
    <row r="26" spans="1:7" ht="18.75" customHeight="1">
      <c r="A26" s="22" t="s">
        <v>26</v>
      </c>
      <c r="B26" s="19">
        <v>7</v>
      </c>
      <c r="C26" s="24">
        <f t="shared" si="1"/>
        <v>26213.5331</v>
      </c>
      <c r="D26" s="25">
        <v>1.08</v>
      </c>
      <c r="E26" s="25">
        <f>C26*D26</f>
        <v>28310.615748000004</v>
      </c>
      <c r="F26" s="23">
        <f>F25/(1+$F$18)</f>
        <v>0.3947637561756928</v>
      </c>
      <c r="G26" s="24">
        <f t="shared" si="0"/>
        <v>11176.005012327203</v>
      </c>
    </row>
    <row r="27" spans="1:7" ht="18.75" customHeight="1">
      <c r="A27" s="22" t="s">
        <v>26</v>
      </c>
      <c r="B27" s="19">
        <v>8</v>
      </c>
      <c r="C27" s="24">
        <f t="shared" si="1"/>
        <v>26213.5331</v>
      </c>
      <c r="D27" s="25">
        <v>1.08</v>
      </c>
      <c r="E27" s="25">
        <f>C27*D27</f>
        <v>28310.615748000004</v>
      </c>
      <c r="F27" s="23">
        <f>F26/(1+$F$18)</f>
        <v>0.3456775448123405</v>
      </c>
      <c r="G27" s="24">
        <f t="shared" si="0"/>
        <v>9786.344143894223</v>
      </c>
    </row>
    <row r="28" spans="1:7" ht="18.75" customHeight="1">
      <c r="A28" s="22" t="s">
        <v>26</v>
      </c>
      <c r="B28" s="19">
        <v>9</v>
      </c>
      <c r="C28" s="24">
        <f t="shared" si="1"/>
        <v>26213.5331</v>
      </c>
      <c r="D28" s="25">
        <v>1.08</v>
      </c>
      <c r="E28" s="25">
        <f>C28*D28</f>
        <v>28310.615748000004</v>
      </c>
      <c r="F28" s="23">
        <f>F27/(1+$F$18)</f>
        <v>0.30269487286544705</v>
      </c>
      <c r="G28" s="24">
        <f t="shared" si="0"/>
        <v>8569.478234583385</v>
      </c>
    </row>
    <row r="29" spans="1:7" ht="18.75" customHeight="1">
      <c r="A29" s="22" t="s">
        <v>26</v>
      </c>
      <c r="B29" s="19">
        <v>10</v>
      </c>
      <c r="C29" s="24">
        <f t="shared" si="1"/>
        <v>26213.5331</v>
      </c>
      <c r="D29" s="25">
        <v>1.08</v>
      </c>
      <c r="E29" s="25">
        <f>C29*D29</f>
        <v>28310.615748000004</v>
      </c>
      <c r="F29" s="23">
        <f>F28/(1+$F$18)</f>
        <v>0.2650568063620377</v>
      </c>
      <c r="G29" s="24">
        <f t="shared" si="0"/>
        <v>7503.921396307693</v>
      </c>
    </row>
    <row r="30" spans="1:7" ht="18.75" customHeight="1">
      <c r="A30" s="26" t="s">
        <v>27</v>
      </c>
      <c r="B30" s="27"/>
      <c r="C30" s="27"/>
      <c r="D30" s="27"/>
      <c r="E30" s="27"/>
      <c r="F30" s="28"/>
      <c r="G30" s="29">
        <f>SUM(G19:G29)</f>
        <v>126526.01656121355</v>
      </c>
    </row>
    <row r="31" spans="1:7" ht="18.75" customHeight="1">
      <c r="A31" s="30" t="s">
        <v>28</v>
      </c>
      <c r="B31" s="31"/>
      <c r="C31" s="31"/>
      <c r="D31" s="31"/>
      <c r="E31" s="31"/>
      <c r="F31" s="32"/>
      <c r="G31" s="33">
        <f>IRR(C19:C29,1)</f>
        <v>1.3103741919539713</v>
      </c>
    </row>
    <row r="32" spans="1:7" ht="18.75" customHeight="1">
      <c r="A32" s="30" t="s">
        <v>29</v>
      </c>
      <c r="B32" s="31"/>
      <c r="C32" s="31"/>
      <c r="D32" s="31"/>
      <c r="E32" s="31"/>
      <c r="F32" s="32"/>
      <c r="G32" s="34">
        <f>SUM(G20:G29)/-G19</f>
        <v>7.326300828060678</v>
      </c>
    </row>
    <row r="33" spans="1:7" ht="18.75" customHeight="1">
      <c r="A33" s="30" t="s">
        <v>30</v>
      </c>
      <c r="B33" s="31"/>
      <c r="C33" s="31"/>
      <c r="D33" s="31"/>
      <c r="E33" s="31"/>
      <c r="F33" s="32"/>
      <c r="G33" s="34">
        <f>-G19/(SUM(G20:G29)/10)</f>
        <v>1.364945316154465</v>
      </c>
    </row>
    <row r="34" spans="1:7" ht="18.75" customHeight="1">
      <c r="A34" s="15"/>
      <c r="B34" s="15"/>
      <c r="C34" s="15"/>
      <c r="D34" s="15"/>
      <c r="E34" s="15"/>
      <c r="F34" s="15"/>
      <c r="G34" s="16"/>
    </row>
    <row r="35" spans="1:7" ht="18.75" customHeight="1">
      <c r="A35" s="15"/>
      <c r="B35" s="15"/>
      <c r="C35" s="15"/>
      <c r="D35" s="15"/>
      <c r="E35" s="15"/>
      <c r="F35" s="15"/>
      <c r="G35" s="16"/>
    </row>
    <row r="36" spans="1:7" ht="18.75" customHeight="1">
      <c r="A36" s="15"/>
      <c r="B36" s="15"/>
      <c r="C36" s="15"/>
      <c r="D36" s="15"/>
      <c r="E36" s="15"/>
      <c r="F36" s="15"/>
      <c r="G36" s="16"/>
    </row>
    <row r="37" spans="1:7" ht="18.75" customHeight="1">
      <c r="A37" s="15"/>
      <c r="B37" s="15"/>
      <c r="C37" s="15"/>
      <c r="D37" s="15"/>
      <c r="E37" s="15"/>
      <c r="F37" s="15"/>
      <c r="G37" s="16"/>
    </row>
    <row r="38" spans="1:7" ht="18.75" customHeight="1">
      <c r="A38" s="15"/>
      <c r="B38" s="15"/>
      <c r="C38" s="15"/>
      <c r="D38" s="15"/>
      <c r="E38" s="15"/>
      <c r="F38" s="15"/>
      <c r="G38" s="16"/>
    </row>
    <row r="39" spans="1:7" ht="18.75" customHeight="1">
      <c r="A39" s="15"/>
      <c r="B39" s="15"/>
      <c r="C39" s="15"/>
      <c r="D39" s="15"/>
      <c r="E39" s="15"/>
      <c r="F39" s="15"/>
      <c r="G39" s="16"/>
    </row>
    <row r="40" spans="1:7" ht="18.75" customHeight="1">
      <c r="A40" s="15"/>
      <c r="B40" s="15"/>
      <c r="C40" s="15"/>
      <c r="D40" s="15"/>
      <c r="E40" s="15"/>
      <c r="F40" s="15"/>
      <c r="G40" s="16"/>
    </row>
    <row r="41" spans="1:7" ht="18.75" customHeight="1">
      <c r="A41" s="15"/>
      <c r="B41" s="15"/>
      <c r="C41" s="15"/>
      <c r="D41" s="15"/>
      <c r="E41" s="15"/>
      <c r="F41" s="15"/>
      <c r="G41" s="16"/>
    </row>
    <row r="42" spans="1:7" ht="18.75" customHeight="1">
      <c r="A42" s="15"/>
      <c r="B42" s="15"/>
      <c r="C42" s="15"/>
      <c r="D42" s="15"/>
      <c r="E42" s="15"/>
      <c r="F42" s="15"/>
      <c r="G42" s="16"/>
    </row>
    <row r="43" spans="1:7" ht="18.75" customHeight="1">
      <c r="A43" s="15"/>
      <c r="B43" s="15"/>
      <c r="C43" s="15"/>
      <c r="D43" s="15"/>
      <c r="E43" s="15"/>
      <c r="F43" s="15"/>
      <c r="G43" s="16"/>
    </row>
    <row r="44" spans="1:7" ht="18.75" customHeight="1">
      <c r="A44" s="15"/>
      <c r="B44" s="15"/>
      <c r="C44" s="15"/>
      <c r="D44" s="15"/>
      <c r="E44" s="15"/>
      <c r="F44" s="15"/>
      <c r="G44" s="16"/>
    </row>
    <row r="45" spans="1:7" ht="18.75" customHeight="1">
      <c r="A45" s="15"/>
      <c r="B45" s="15"/>
      <c r="C45" s="15"/>
      <c r="D45" s="15"/>
      <c r="E45" s="15"/>
      <c r="F45" s="15"/>
      <c r="G45" s="16"/>
    </row>
    <row r="46" spans="1:7" ht="18.75" customHeight="1">
      <c r="A46" s="15"/>
      <c r="B46" s="15"/>
      <c r="C46" s="15"/>
      <c r="D46" s="15"/>
      <c r="E46" s="15"/>
      <c r="F46" s="15"/>
      <c r="G46" s="16"/>
    </row>
    <row r="47" spans="1:7" ht="18.75" customHeight="1">
      <c r="A47" s="15"/>
      <c r="B47" s="15"/>
      <c r="C47" s="15"/>
      <c r="D47" s="15"/>
      <c r="E47" s="15"/>
      <c r="F47" s="15"/>
      <c r="G47" s="16"/>
    </row>
    <row r="48" spans="1:7" ht="18.75" customHeight="1">
      <c r="A48" s="15"/>
      <c r="B48" s="15"/>
      <c r="C48" s="15"/>
      <c r="D48" s="15"/>
      <c r="E48" s="15"/>
      <c r="F48" s="15"/>
      <c r="G48" s="16"/>
    </row>
    <row r="49" spans="1:7" ht="18.75" customHeight="1">
      <c r="A49" s="15"/>
      <c r="B49" s="15"/>
      <c r="C49" s="15"/>
      <c r="D49" s="15"/>
      <c r="E49" s="15"/>
      <c r="F49" s="15"/>
      <c r="G49" s="16"/>
    </row>
    <row r="50" spans="1:7" ht="18.75" customHeight="1">
      <c r="A50" s="15"/>
      <c r="B50" s="15"/>
      <c r="C50" s="15"/>
      <c r="D50" s="15"/>
      <c r="E50" s="15"/>
      <c r="F50" s="15"/>
      <c r="G50" s="16"/>
    </row>
    <row r="51" spans="1:7" ht="18.75" customHeight="1">
      <c r="A51" s="15"/>
      <c r="B51" s="15"/>
      <c r="C51" s="15"/>
      <c r="D51" s="15"/>
      <c r="E51" s="15"/>
      <c r="F51" s="15"/>
      <c r="G51" s="16"/>
    </row>
    <row r="52" spans="1:7" ht="18.75" customHeight="1">
      <c r="A52" s="15"/>
      <c r="B52" s="15"/>
      <c r="C52" s="15"/>
      <c r="D52" s="15"/>
      <c r="E52" s="15"/>
      <c r="F52" s="15"/>
      <c r="G52" s="16"/>
    </row>
    <row r="53" spans="1:7" ht="18.75" customHeight="1">
      <c r="A53" s="15"/>
      <c r="B53" s="15"/>
      <c r="C53" s="15"/>
      <c r="D53" s="15"/>
      <c r="E53" s="15"/>
      <c r="F53" s="15"/>
      <c r="G53" s="16"/>
    </row>
    <row r="54" spans="1:7" ht="18.75" customHeight="1">
      <c r="A54" s="15"/>
      <c r="B54" s="15"/>
      <c r="C54" s="15"/>
      <c r="D54" s="15"/>
      <c r="E54" s="15"/>
      <c r="F54" s="15"/>
      <c r="G54" s="16"/>
    </row>
    <row r="55" spans="1:7" ht="18.75" customHeight="1">
      <c r="A55" s="15"/>
      <c r="B55" s="15"/>
      <c r="C55" s="15"/>
      <c r="D55" s="15"/>
      <c r="E55" s="15"/>
      <c r="F55" s="15"/>
      <c r="G55" s="16"/>
    </row>
    <row r="56" spans="1:7" ht="18.75" customHeight="1">
      <c r="A56" s="15"/>
      <c r="B56" s="15"/>
      <c r="C56" s="15"/>
      <c r="D56" s="15"/>
      <c r="E56" s="15"/>
      <c r="F56" s="15"/>
      <c r="G56" s="16"/>
    </row>
    <row r="57" spans="1:7" ht="18.75" customHeight="1">
      <c r="A57" s="15"/>
      <c r="B57" s="15"/>
      <c r="C57" s="15"/>
      <c r="D57" s="15"/>
      <c r="E57" s="15"/>
      <c r="F57" s="15"/>
      <c r="G57" s="16"/>
    </row>
    <row r="58" spans="1:7" ht="18.75" customHeight="1">
      <c r="A58" s="15"/>
      <c r="B58" s="15"/>
      <c r="C58" s="15"/>
      <c r="D58" s="15"/>
      <c r="E58" s="15"/>
      <c r="F58" s="15"/>
      <c r="G58" s="16"/>
    </row>
    <row r="59" spans="1:7" ht="18.75" customHeight="1">
      <c r="A59" s="15"/>
      <c r="B59" s="15"/>
      <c r="C59" s="15"/>
      <c r="D59" s="15"/>
      <c r="E59" s="15"/>
      <c r="F59" s="15"/>
      <c r="G59" s="16"/>
    </row>
    <row r="60" spans="1:7" ht="18.75" customHeight="1">
      <c r="A60" s="15"/>
      <c r="B60" s="15"/>
      <c r="C60" s="15"/>
      <c r="D60" s="15"/>
      <c r="E60" s="15"/>
      <c r="F60" s="15"/>
      <c r="G60" s="16"/>
    </row>
    <row r="61" spans="1:7" ht="18.75" customHeight="1">
      <c r="A61" s="15"/>
      <c r="B61" s="15"/>
      <c r="C61" s="15"/>
      <c r="D61" s="15"/>
      <c r="E61" s="15"/>
      <c r="F61" s="15"/>
      <c r="G61" s="16"/>
    </row>
    <row r="62" spans="1:7" ht="18.75" customHeight="1">
      <c r="A62" s="15"/>
      <c r="B62" s="15"/>
      <c r="C62" s="15"/>
      <c r="D62" s="15"/>
      <c r="E62" s="15"/>
      <c r="F62" s="15"/>
      <c r="G62" s="16"/>
    </row>
    <row r="63" spans="1:7" ht="18.75" customHeight="1">
      <c r="A63" s="15"/>
      <c r="B63" s="15"/>
      <c r="C63" s="15"/>
      <c r="D63" s="15"/>
      <c r="E63" s="15"/>
      <c r="F63" s="15"/>
      <c r="G63" s="16"/>
    </row>
    <row r="64" spans="1:7" ht="18.75" customHeight="1">
      <c r="A64" s="15"/>
      <c r="B64" s="15"/>
      <c r="C64" s="15"/>
      <c r="D64" s="15"/>
      <c r="E64" s="15"/>
      <c r="F64" s="15"/>
      <c r="G64" s="16"/>
    </row>
    <row r="65" spans="1:7" ht="18.75" customHeight="1">
      <c r="A65" s="15"/>
      <c r="B65" s="15"/>
      <c r="C65" s="15"/>
      <c r="D65" s="15"/>
      <c r="E65" s="15"/>
      <c r="F65" s="15"/>
      <c r="G65" s="16"/>
    </row>
    <row r="66" spans="1:7" ht="18.75" customHeight="1">
      <c r="A66" s="15"/>
      <c r="B66" s="15"/>
      <c r="C66" s="15"/>
      <c r="D66" s="15"/>
      <c r="E66" s="15"/>
      <c r="F66" s="15"/>
      <c r="G66" s="16"/>
    </row>
    <row r="67" spans="1:7" ht="18.75" customHeight="1">
      <c r="A67" s="15"/>
      <c r="B67" s="15"/>
      <c r="C67" s="15"/>
      <c r="D67" s="15"/>
      <c r="E67" s="15"/>
      <c r="F67" s="15"/>
      <c r="G67" s="16"/>
    </row>
    <row r="68" spans="1:7" ht="18.75" customHeight="1">
      <c r="A68" s="15"/>
      <c r="B68" s="15"/>
      <c r="C68" s="15"/>
      <c r="D68" s="15"/>
      <c r="E68" s="15"/>
      <c r="F68" s="15"/>
      <c r="G68" s="16"/>
    </row>
    <row r="69" spans="1:7" ht="18.75" customHeight="1">
      <c r="A69" s="15"/>
      <c r="B69" s="15"/>
      <c r="C69" s="15"/>
      <c r="D69" s="15"/>
      <c r="E69" s="15"/>
      <c r="F69" s="15"/>
      <c r="G69" s="16"/>
    </row>
    <row r="70" spans="1:7" ht="18.75" customHeight="1">
      <c r="A70" s="15"/>
      <c r="B70" s="15"/>
      <c r="C70" s="15"/>
      <c r="D70" s="15"/>
      <c r="E70" s="15"/>
      <c r="F70" s="15"/>
      <c r="G70" s="16"/>
    </row>
    <row r="71" spans="1:7" ht="18.75" customHeight="1">
      <c r="A71" s="15"/>
      <c r="B71" s="15"/>
      <c r="C71" s="15"/>
      <c r="D71" s="15"/>
      <c r="E71" s="15"/>
      <c r="F71" s="15"/>
      <c r="G71" s="16"/>
    </row>
    <row r="72" spans="1:7" ht="18.75" customHeight="1">
      <c r="A72" s="15"/>
      <c r="B72" s="15"/>
      <c r="C72" s="15"/>
      <c r="D72" s="15"/>
      <c r="E72" s="15"/>
      <c r="F72" s="15"/>
      <c r="G72" s="16"/>
    </row>
    <row r="73" ht="18" customHeight="1"/>
    <row r="74" ht="18" customHeight="1">
      <c r="A74" s="35" t="s">
        <v>31</v>
      </c>
    </row>
    <row r="75" spans="1:7" ht="37.5" customHeight="1">
      <c r="A75" s="19"/>
      <c r="B75" s="19" t="s">
        <v>32</v>
      </c>
      <c r="C75" s="19" t="s">
        <v>33</v>
      </c>
      <c r="D75" s="20" t="s">
        <v>21</v>
      </c>
      <c r="E75" s="20" t="s">
        <v>22</v>
      </c>
      <c r="F75" s="20" t="s">
        <v>34</v>
      </c>
      <c r="G75" s="20" t="s">
        <v>35</v>
      </c>
    </row>
    <row r="76" spans="1:7" ht="15.75">
      <c r="A76" s="19"/>
      <c r="B76" s="19"/>
      <c r="C76" s="19"/>
      <c r="D76" s="21">
        <v>0.08</v>
      </c>
      <c r="E76" s="20"/>
      <c r="F76" s="21">
        <v>0.1</v>
      </c>
      <c r="G76" s="20"/>
    </row>
    <row r="77" spans="1:7" ht="15.75">
      <c r="A77" s="22" t="s">
        <v>36</v>
      </c>
      <c r="B77" s="19">
        <v>0</v>
      </c>
      <c r="C77" s="19">
        <v>-500</v>
      </c>
      <c r="D77" s="19" t="s">
        <v>25</v>
      </c>
      <c r="E77" s="19">
        <v>-500</v>
      </c>
      <c r="F77" s="23">
        <v>1</v>
      </c>
      <c r="G77" s="19">
        <f>E77*F77</f>
        <v>-500</v>
      </c>
    </row>
    <row r="78" spans="1:7" ht="15.75">
      <c r="A78" s="22" t="s">
        <v>26</v>
      </c>
      <c r="B78" s="19">
        <v>1</v>
      </c>
      <c r="C78" s="36">
        <v>70</v>
      </c>
      <c r="D78" s="25">
        <v>1.08</v>
      </c>
      <c r="E78" s="25">
        <f>C78*D78</f>
        <v>75.60000000000001</v>
      </c>
      <c r="F78" s="23">
        <f>F77/(1+$F$76)</f>
        <v>0.9090909090909091</v>
      </c>
      <c r="G78" s="19">
        <f>E78*F78</f>
        <v>68.72727272727273</v>
      </c>
    </row>
    <row r="79" spans="1:7" ht="15.75">
      <c r="A79" s="22" t="s">
        <v>26</v>
      </c>
      <c r="B79" s="19">
        <v>2</v>
      </c>
      <c r="C79" s="36">
        <v>270</v>
      </c>
      <c r="D79" s="25">
        <v>1.08</v>
      </c>
      <c r="E79" s="25">
        <f>C79*D79</f>
        <v>291.6</v>
      </c>
      <c r="F79" s="23">
        <f>F78/(1+$F$76)</f>
        <v>0.8264462809917354</v>
      </c>
      <c r="G79" s="19">
        <f>E79*F79</f>
        <v>240.99173553719007</v>
      </c>
    </row>
    <row r="80" spans="1:7" ht="15.75">
      <c r="A80" s="22" t="s">
        <v>26</v>
      </c>
      <c r="B80" s="19">
        <v>3</v>
      </c>
      <c r="C80" s="36">
        <v>100</v>
      </c>
      <c r="D80" s="25">
        <v>1.08</v>
      </c>
      <c r="E80" s="25">
        <f>C80*D80</f>
        <v>108</v>
      </c>
      <c r="F80" s="23">
        <f>F79/(1+$F$76)</f>
        <v>0.7513148009015777</v>
      </c>
      <c r="G80" s="19">
        <f>E80*F80</f>
        <v>81.14199849737038</v>
      </c>
    </row>
    <row r="81" spans="1:7" ht="15.75">
      <c r="A81" s="22" t="s">
        <v>26</v>
      </c>
      <c r="B81" s="19">
        <v>4</v>
      </c>
      <c r="C81" s="36">
        <v>200</v>
      </c>
      <c r="D81" s="25">
        <v>1.08</v>
      </c>
      <c r="E81" s="25">
        <f>C81*D81</f>
        <v>216</v>
      </c>
      <c r="F81" s="23">
        <f>F80/(1+$F$76)</f>
        <v>0.6830134553650705</v>
      </c>
      <c r="G81" s="19">
        <f>E81*F81</f>
        <v>147.53090635885522</v>
      </c>
    </row>
    <row r="82" spans="1:7" ht="15.75">
      <c r="A82" s="30" t="s">
        <v>27</v>
      </c>
      <c r="B82" s="31"/>
      <c r="C82" s="31"/>
      <c r="D82" s="31"/>
      <c r="E82" s="31"/>
      <c r="F82" s="32"/>
      <c r="G82" s="19">
        <f>SUM(G77:G81)</f>
        <v>38.391913120688415</v>
      </c>
    </row>
    <row r="83" spans="1:7" ht="15.75">
      <c r="A83" s="30" t="s">
        <v>28</v>
      </c>
      <c r="B83" s="31"/>
      <c r="C83" s="31"/>
      <c r="D83" s="31"/>
      <c r="E83" s="31"/>
      <c r="F83" s="32"/>
      <c r="G83" s="37">
        <f>IRR(C77:C81,1)</f>
        <v>0.09872508226170562</v>
      </c>
    </row>
    <row r="84" spans="1:7" ht="15.75">
      <c r="A84" s="30" t="s">
        <v>29</v>
      </c>
      <c r="B84" s="31"/>
      <c r="C84" s="31"/>
      <c r="D84" s="31"/>
      <c r="E84" s="31"/>
      <c r="F84" s="32"/>
      <c r="G84" s="38">
        <f>SUM(G78:G81)/-G77</f>
        <v>1.0767838262413767</v>
      </c>
    </row>
    <row r="85" spans="1:7" ht="15.75">
      <c r="A85" s="30" t="s">
        <v>30</v>
      </c>
      <c r="B85" s="31"/>
      <c r="C85" s="31"/>
      <c r="D85" s="31"/>
      <c r="E85" s="31"/>
      <c r="F85" s="32"/>
      <c r="G85" s="38">
        <f>-G77/(SUM(G78:G81)/4)</f>
        <v>3.7147660491543655</v>
      </c>
    </row>
    <row r="111" spans="1:2" ht="15.75">
      <c r="A111" s="2" t="s">
        <v>37</v>
      </c>
      <c r="B111" s="39" t="s">
        <v>38</v>
      </c>
    </row>
    <row r="175" spans="1:19" ht="12.75">
      <c r="A175" t="s">
        <v>32</v>
      </c>
      <c r="B175">
        <v>1</v>
      </c>
      <c r="C175">
        <v>2</v>
      </c>
      <c r="D175">
        <v>3</v>
      </c>
      <c r="E175">
        <v>4</v>
      </c>
      <c r="F175">
        <v>5</v>
      </c>
      <c r="G175">
        <v>6</v>
      </c>
      <c r="H175">
        <v>7</v>
      </c>
      <c r="I175">
        <v>8</v>
      </c>
      <c r="J175">
        <v>9</v>
      </c>
      <c r="K175">
        <v>10</v>
      </c>
      <c r="L175">
        <v>11</v>
      </c>
      <c r="M175">
        <v>12</v>
      </c>
      <c r="N175">
        <v>13</v>
      </c>
      <c r="O175">
        <v>14</v>
      </c>
      <c r="P175">
        <v>15</v>
      </c>
      <c r="Q175">
        <v>16</v>
      </c>
      <c r="R175">
        <v>17</v>
      </c>
      <c r="S175">
        <v>18</v>
      </c>
    </row>
    <row r="176" spans="1:19" ht="12.75">
      <c r="A176" t="s">
        <v>39</v>
      </c>
      <c r="B176">
        <v>460</v>
      </c>
      <c r="C176">
        <v>460</v>
      </c>
      <c r="D176">
        <v>460</v>
      </c>
      <c r="E176">
        <v>460</v>
      </c>
      <c r="F176">
        <v>460</v>
      </c>
      <c r="G176">
        <v>460</v>
      </c>
      <c r="N176">
        <v>125</v>
      </c>
      <c r="O176">
        <v>125</v>
      </c>
      <c r="P176">
        <v>125</v>
      </c>
      <c r="Q176">
        <v>125</v>
      </c>
      <c r="R176">
        <v>125</v>
      </c>
      <c r="S176">
        <v>125</v>
      </c>
    </row>
  </sheetData>
  <sheetProtection/>
  <mergeCells count="9">
    <mergeCell ref="A83:F83"/>
    <mergeCell ref="A84:F84"/>
    <mergeCell ref="A85:F85"/>
    <mergeCell ref="A12:D12"/>
    <mergeCell ref="A30:F30"/>
    <mergeCell ref="A31:F31"/>
    <mergeCell ref="A32:F32"/>
    <mergeCell ref="A33:F33"/>
    <mergeCell ref="A82:F8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1980-01-03T22:28:38Z</dcterms:created>
  <dcterms:modified xsi:type="dcterms:W3CDTF">1980-01-03T22:29:26Z</dcterms:modified>
  <cp:category/>
  <cp:version/>
  <cp:contentType/>
  <cp:contentStatus/>
</cp:coreProperties>
</file>