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NPV_IRR_XNPV_XIR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<sst xmlns="http://schemas.openxmlformats.org/spreadsheetml/2006/main" count="22" uniqueCount="20">
  <si>
    <t xml:space="preserve"> Ниже приведены денежные потоки по инвестиционному проекту.</t>
  </si>
  <si>
    <r>
      <t xml:space="preserve">Рассчитайте NPV, IRR . Денежные потоки приводятся </t>
    </r>
    <r>
      <rPr>
        <b/>
        <sz val="10"/>
        <color indexed="10"/>
        <rFont val="Arial"/>
        <family val="2"/>
      </rPr>
      <t>от СЕРЕДИНЫ ПЕРИОДА</t>
    </r>
  </si>
  <si>
    <r>
      <t xml:space="preserve">Первый год - год, </t>
    </r>
    <r>
      <rPr>
        <b/>
        <sz val="10"/>
        <color indexed="10"/>
        <rFont val="Arial"/>
        <family val="2"/>
      </rPr>
      <t>следующий ПОСЛЕ</t>
    </r>
    <r>
      <rPr>
        <b/>
        <sz val="10"/>
        <rFont val="Arial"/>
        <family val="2"/>
      </rPr>
      <t xml:space="preserve"> года принятия решения об инвестициях.</t>
    </r>
  </si>
  <si>
    <t>Ставка дисконтирования</t>
  </si>
  <si>
    <t>Годы</t>
  </si>
  <si>
    <t>Операционные потоки</t>
  </si>
  <si>
    <t>Инвестиции</t>
  </si>
  <si>
    <t>Суммарный поток</t>
  </si>
  <si>
    <t>NPV</t>
  </si>
  <si>
    <t>IRR</t>
  </si>
  <si>
    <t>Применение стандартных функций при периодах времении, не равных между собой.</t>
  </si>
  <si>
    <t xml:space="preserve">Рассчитать показатели эффективности (XNPV, XIRR) </t>
  </si>
  <si>
    <t>Число периодов</t>
  </si>
  <si>
    <t>Даты</t>
  </si>
  <si>
    <t xml:space="preserve">Операционные притоки/оттоки </t>
  </si>
  <si>
    <t xml:space="preserve">Помесячная ставка дисконтирования </t>
  </si>
  <si>
    <t>Годовая ставка дисконтирования</t>
  </si>
  <si>
    <t>ХNPV</t>
  </si>
  <si>
    <t>XIRR</t>
  </si>
  <si>
    <t xml:space="preserve">получили годовую ставку, которую НЕ надо пересчитать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</si>
</sst>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#,##0;[Red]\(#,##0\);\-"/>
    <numFmt numFmtId="166" formatCode="dd\ mmm\ yy"/>
    <numFmt numFmtId="167" formatCode="0.0%"/>
    <numFmt numFmtId="168" formatCode="0.000%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9" fontId="19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20" fillId="34" borderId="11" xfId="0" applyFont="1" applyFill="1" applyBorder="1" applyAlignment="1">
      <alignment/>
    </xf>
    <xf numFmtId="164" fontId="22" fillId="34" borderId="12" xfId="0" applyNumberFormat="1" applyFont="1" applyFill="1" applyBorder="1" applyAlignment="1">
      <alignment/>
    </xf>
    <xf numFmtId="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34" borderId="13" xfId="0" applyFont="1" applyFill="1" applyBorder="1" applyAlignment="1">
      <alignment/>
    </xf>
    <xf numFmtId="9" fontId="22" fillId="34" borderId="12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3" fillId="33" borderId="0" xfId="0" applyFont="1" applyFill="1" applyAlignment="1">
      <alignment/>
    </xf>
    <xf numFmtId="165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66" fontId="19" fillId="0" borderId="10" xfId="0" applyNumberFormat="1" applyFont="1" applyFill="1" applyBorder="1" applyAlignment="1">
      <alignment/>
    </xf>
    <xf numFmtId="0" fontId="23" fillId="34" borderId="13" xfId="0" applyFont="1" applyFill="1" applyBorder="1" applyAlignment="1">
      <alignment/>
    </xf>
    <xf numFmtId="167" fontId="22" fillId="34" borderId="14" xfId="0" applyNumberFormat="1" applyFont="1" applyFill="1" applyBorder="1" applyAlignment="1">
      <alignment/>
    </xf>
    <xf numFmtId="168" fontId="22" fillId="34" borderId="12" xfId="0" applyNumberFormat="1" applyFont="1" applyFill="1" applyBorder="1" applyAlignment="1">
      <alignment/>
    </xf>
    <xf numFmtId="168" fontId="20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0" fontId="22" fillId="34" borderId="12" xfId="55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1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A16" sqref="A16"/>
    </sheetView>
  </sheetViews>
  <sheetFormatPr defaultColWidth="0" defaultRowHeight="12.75" zeroHeight="1"/>
  <cols>
    <col min="1" max="1" width="41.8515625" style="3" customWidth="1"/>
    <col min="2" max="2" width="20.00390625" style="3" bestFit="1" customWidth="1"/>
    <col min="3" max="3" width="11.8515625" style="3" bestFit="1" customWidth="1"/>
    <col min="4" max="4" width="9.421875" style="3" bestFit="1" customWidth="1"/>
    <col min="5" max="5" width="9.57421875" style="3" bestFit="1" customWidth="1"/>
    <col min="6" max="7" width="9.421875" style="3" bestFit="1" customWidth="1"/>
    <col min="8" max="8" width="9.7109375" style="3" bestFit="1" customWidth="1"/>
    <col min="9" max="12" width="9.421875" style="3" bestFit="1" customWidth="1"/>
    <col min="13" max="16384" width="0" style="3" hidden="1" customWidth="1"/>
  </cols>
  <sheetData>
    <row r="1" spans="1:12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3" ht="12.75">
      <c r="A5" s="3" t="s">
        <v>3</v>
      </c>
      <c r="C5" s="6">
        <v>0.14</v>
      </c>
    </row>
    <row r="6" ht="12.75"/>
    <row r="7" spans="1:12" s="5" customFormat="1" ht="12.75">
      <c r="A7" s="7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</row>
    <row r="8" spans="1:12" ht="15.75" customHeight="1">
      <c r="A8" s="8" t="s">
        <v>5</v>
      </c>
      <c r="B8" s="9">
        <v>-1500</v>
      </c>
      <c r="C8" s="9">
        <v>500</v>
      </c>
      <c r="D8" s="9">
        <v>6000</v>
      </c>
      <c r="E8" s="9">
        <f>D8+4000</f>
        <v>10000</v>
      </c>
      <c r="F8" s="9">
        <f>E8+4000</f>
        <v>14000</v>
      </c>
      <c r="G8" s="9">
        <f aca="true" t="shared" si="0" ref="G8:L8">F8+4000</f>
        <v>18000</v>
      </c>
      <c r="H8" s="9">
        <f t="shared" si="0"/>
        <v>22000</v>
      </c>
      <c r="I8" s="9">
        <f t="shared" si="0"/>
        <v>26000</v>
      </c>
      <c r="J8" s="9">
        <f t="shared" si="0"/>
        <v>30000</v>
      </c>
      <c r="K8" s="9">
        <f t="shared" si="0"/>
        <v>34000</v>
      </c>
      <c r="L8" s="9">
        <f t="shared" si="0"/>
        <v>38000</v>
      </c>
    </row>
    <row r="9" spans="1:12" ht="15.75" customHeight="1">
      <c r="A9" s="8" t="s">
        <v>6</v>
      </c>
      <c r="B9" s="9">
        <v>-60000</v>
      </c>
      <c r="C9" s="9"/>
      <c r="D9" s="9"/>
      <c r="E9" s="9">
        <v>-4000</v>
      </c>
      <c r="F9" s="9"/>
      <c r="G9" s="9"/>
      <c r="H9" s="9"/>
      <c r="I9" s="9"/>
      <c r="J9" s="9">
        <v>-6000</v>
      </c>
      <c r="K9" s="9"/>
      <c r="L9" s="9">
        <v>9000</v>
      </c>
    </row>
    <row r="10" spans="1:12" ht="15.75" customHeight="1">
      <c r="A10" s="8" t="s">
        <v>7</v>
      </c>
      <c r="B10" s="9">
        <f>SUM(B8:B9)</f>
        <v>-61500</v>
      </c>
      <c r="C10" s="9">
        <f aca="true" t="shared" si="1" ref="C10:L10">SUM(C8:C9)</f>
        <v>500</v>
      </c>
      <c r="D10" s="9">
        <f t="shared" si="1"/>
        <v>6000</v>
      </c>
      <c r="E10" s="9">
        <f t="shared" si="1"/>
        <v>6000</v>
      </c>
      <c r="F10" s="9">
        <f t="shared" si="1"/>
        <v>14000</v>
      </c>
      <c r="G10" s="9">
        <f t="shared" si="1"/>
        <v>18000</v>
      </c>
      <c r="H10" s="9">
        <f t="shared" si="1"/>
        <v>22000</v>
      </c>
      <c r="I10" s="9">
        <f t="shared" si="1"/>
        <v>26000</v>
      </c>
      <c r="J10" s="9">
        <f t="shared" si="1"/>
        <v>24000</v>
      </c>
      <c r="K10" s="9">
        <f t="shared" si="1"/>
        <v>34000</v>
      </c>
      <c r="L10" s="9">
        <f t="shared" si="1"/>
        <v>47000</v>
      </c>
    </row>
    <row r="11" spans="1:12" ht="13.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1" s="13" customFormat="1" ht="24" thickBot="1">
      <c r="A12" s="10" t="s">
        <v>8</v>
      </c>
      <c r="B12" s="11">
        <f>NPV(C5,B10:L10)*(1+C5)^(0.5)</f>
        <v>16112.190105221898</v>
      </c>
      <c r="C12" s="12"/>
      <c r="K12" s="12"/>
    </row>
    <row r="13" spans="1:3" s="13" customFormat="1" ht="24" thickBot="1">
      <c r="A13" s="14" t="s">
        <v>9</v>
      </c>
      <c r="B13" s="15">
        <f>IRR(B10:L10,C5)</f>
        <v>0.183894816236418</v>
      </c>
      <c r="C13" s="16"/>
    </row>
    <row r="14" spans="1:3" s="13" customFormat="1" ht="12.75">
      <c r="A14" s="17"/>
      <c r="B14" s="17"/>
      <c r="C14" s="17"/>
    </row>
    <row r="15" spans="1:3" s="13" customFormat="1" ht="12.75">
      <c r="A15" s="17"/>
      <c r="B15" s="17"/>
      <c r="C15" s="17"/>
    </row>
    <row r="16" s="2" customFormat="1" ht="18">
      <c r="A16" s="1"/>
    </row>
    <row r="17" s="19" customFormat="1" ht="12.75">
      <c r="A17" s="18" t="s">
        <v>10</v>
      </c>
    </row>
    <row r="18" s="2" customFormat="1" ht="12.75">
      <c r="A18" s="4" t="s">
        <v>11</v>
      </c>
    </row>
    <row r="19" ht="12.75">
      <c r="A19" s="5"/>
    </row>
    <row r="20" spans="1:12" s="21" customFormat="1" ht="12.75">
      <c r="A20" s="7" t="s">
        <v>12</v>
      </c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>
        <v>7</v>
      </c>
      <c r="I20" s="20">
        <v>8</v>
      </c>
      <c r="J20" s="20">
        <v>9</v>
      </c>
      <c r="K20" s="20">
        <v>10</v>
      </c>
      <c r="L20" s="20">
        <v>11</v>
      </c>
    </row>
    <row r="21" spans="1:12" s="13" customFormat="1" ht="12.75">
      <c r="A21" s="8" t="s">
        <v>13</v>
      </c>
      <c r="B21" s="22">
        <v>38898</v>
      </c>
      <c r="C21" s="22">
        <v>39076</v>
      </c>
      <c r="D21" s="22">
        <v>39156</v>
      </c>
      <c r="E21" s="22">
        <v>39365</v>
      </c>
      <c r="F21" s="22">
        <v>39623</v>
      </c>
      <c r="G21" s="22">
        <v>39760</v>
      </c>
      <c r="H21" s="22">
        <v>39945</v>
      </c>
      <c r="I21" s="22">
        <v>40069</v>
      </c>
      <c r="J21" s="22">
        <v>40532</v>
      </c>
      <c r="K21" s="22">
        <v>40628</v>
      </c>
      <c r="L21" s="22">
        <v>40718</v>
      </c>
    </row>
    <row r="22" spans="1:12" s="13" customFormat="1" ht="12.75">
      <c r="A22" s="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.75" customHeight="1">
      <c r="A23" s="8" t="s">
        <v>14</v>
      </c>
      <c r="B23" s="9">
        <f aca="true" t="shared" si="2" ref="B23:L24">B8</f>
        <v>-1500</v>
      </c>
      <c r="C23" s="9">
        <f t="shared" si="2"/>
        <v>500</v>
      </c>
      <c r="D23" s="9">
        <f t="shared" si="2"/>
        <v>6000</v>
      </c>
      <c r="E23" s="9">
        <f t="shared" si="2"/>
        <v>10000</v>
      </c>
      <c r="F23" s="9">
        <f t="shared" si="2"/>
        <v>14000</v>
      </c>
      <c r="G23" s="9">
        <f t="shared" si="2"/>
        <v>18000</v>
      </c>
      <c r="H23" s="9">
        <f t="shared" si="2"/>
        <v>22000</v>
      </c>
      <c r="I23" s="9">
        <f t="shared" si="2"/>
        <v>26000</v>
      </c>
      <c r="J23" s="9">
        <f t="shared" si="2"/>
        <v>30000</v>
      </c>
      <c r="K23" s="9">
        <f t="shared" si="2"/>
        <v>34000</v>
      </c>
      <c r="L23" s="9">
        <f t="shared" si="2"/>
        <v>38000</v>
      </c>
    </row>
    <row r="24" spans="1:12" ht="15.75" customHeight="1">
      <c r="A24" s="8" t="s">
        <v>6</v>
      </c>
      <c r="B24" s="9">
        <f>B9</f>
        <v>-60000</v>
      </c>
      <c r="C24" s="9">
        <f t="shared" si="2"/>
        <v>0</v>
      </c>
      <c r="D24" s="9">
        <f t="shared" si="2"/>
        <v>0</v>
      </c>
      <c r="E24" s="9">
        <f t="shared" si="2"/>
        <v>-4000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-6000</v>
      </c>
      <c r="K24" s="9">
        <f t="shared" si="2"/>
        <v>0</v>
      </c>
      <c r="L24" s="9">
        <f t="shared" si="2"/>
        <v>9000</v>
      </c>
    </row>
    <row r="25" spans="1:12" ht="15.75" customHeight="1">
      <c r="A25" s="8" t="s">
        <v>7</v>
      </c>
      <c r="B25" s="9">
        <f>B23+B24</f>
        <v>-61500</v>
      </c>
      <c r="C25" s="9">
        <f aca="true" t="shared" si="3" ref="C25:L25">C23+C24</f>
        <v>500</v>
      </c>
      <c r="D25" s="9">
        <f t="shared" si="3"/>
        <v>6000</v>
      </c>
      <c r="E25" s="9">
        <f t="shared" si="3"/>
        <v>6000</v>
      </c>
      <c r="F25" s="9">
        <f t="shared" si="3"/>
        <v>14000</v>
      </c>
      <c r="G25" s="9">
        <f t="shared" si="3"/>
        <v>18000</v>
      </c>
      <c r="H25" s="9">
        <f t="shared" si="3"/>
        <v>22000</v>
      </c>
      <c r="I25" s="9">
        <f t="shared" si="3"/>
        <v>26000</v>
      </c>
      <c r="J25" s="9">
        <f t="shared" si="3"/>
        <v>24000</v>
      </c>
      <c r="K25" s="9">
        <f t="shared" si="3"/>
        <v>34000</v>
      </c>
      <c r="L25" s="9">
        <f t="shared" si="3"/>
        <v>47000</v>
      </c>
    </row>
    <row r="26" spans="1:2" s="13" customFormat="1" ht="30" customHeight="1" thickBot="1">
      <c r="A26" s="23" t="s">
        <v>15</v>
      </c>
      <c r="B26" s="24">
        <v>0.015</v>
      </c>
    </row>
    <row r="27" spans="1:3" s="13" customFormat="1" ht="25.5" customHeight="1" thickBot="1">
      <c r="A27" s="23" t="s">
        <v>16</v>
      </c>
      <c r="B27" s="25">
        <f>(1+B26)^12-1</f>
        <v>0.19561817146153326</v>
      </c>
      <c r="C27" s="26"/>
    </row>
    <row r="28" ht="24" thickBot="1">
      <c r="B28" s="27"/>
    </row>
    <row r="29" spans="1:2" ht="30" customHeight="1" thickBot="1">
      <c r="A29" s="14" t="s">
        <v>17</v>
      </c>
      <c r="B29" s="11">
        <f>_XLL.ЧИСТНЗ(B27,B25:L25,B21:L21)</f>
        <v>43125.01283151769</v>
      </c>
    </row>
    <row r="30" spans="1:4" ht="27" customHeight="1" thickBot="1">
      <c r="A30" s="14" t="s">
        <v>18</v>
      </c>
      <c r="B30" s="28">
        <f>_XLL.ЧИСТВНДОХ(B25:L25,B21:L21,B26)</f>
        <v>0.40785695585819437</v>
      </c>
      <c r="C30" s="13" t="s">
        <v>19</v>
      </c>
      <c r="D30" s="29"/>
    </row>
    <row r="31" ht="12.75"/>
    <row r="32" ht="12.75" hidden="1">
      <c r="B32" s="30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1980-01-04T00:26:10Z</dcterms:created>
  <dcterms:modified xsi:type="dcterms:W3CDTF">1980-01-04T00:26:32Z</dcterms:modified>
  <cp:category/>
  <cp:version/>
  <cp:contentType/>
  <cp:contentStatus/>
</cp:coreProperties>
</file>