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<sst xmlns="http://schemas.openxmlformats.org/spreadsheetml/2006/main" count="88" uniqueCount="49">
  <si>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Показатель</t>
  </si>
  <si>
    <t>Оборудование</t>
  </si>
  <si>
    <t>Стоимость покупки</t>
  </si>
  <si>
    <t>-</t>
  </si>
  <si>
    <t>Остаточная стоимость на данный момент</t>
  </si>
  <si>
    <t>Время проекта</t>
  </si>
  <si>
    <t>Ставка дисконтирования:</t>
  </si>
  <si>
    <t>Период планирования</t>
  </si>
  <si>
    <t>Всего</t>
  </si>
  <si>
    <t>Входящие денежные потоки</t>
  </si>
  <si>
    <t>Исходящие денежные потоки</t>
  </si>
  <si>
    <t>Приобретение нового оборудования</t>
  </si>
  <si>
    <t>Расходы на эксплуатацию нового оборудования</t>
  </si>
  <si>
    <t>Капитальный ремонт</t>
  </si>
  <si>
    <t>Остаточная стоимость через 8 лет</t>
  </si>
  <si>
    <t>Вариант покупки нового оборудования</t>
  </si>
  <si>
    <t>Реализация старого оборудования по остоточной стоимости</t>
  </si>
  <si>
    <t>Реализация нового оборудования через 8 лет</t>
  </si>
  <si>
    <t>Затраты на эксплуатацию (в год)</t>
  </si>
  <si>
    <t>Финансовый результат (NCF)</t>
  </si>
  <si>
    <t>Discount Period</t>
  </si>
  <si>
    <t>Discount coefficient</t>
  </si>
  <si>
    <t>Cash in</t>
  </si>
  <si>
    <t>Cash out</t>
  </si>
  <si>
    <t>Net Present Value</t>
  </si>
  <si>
    <t>Ammount</t>
  </si>
  <si>
    <t>Present value</t>
  </si>
  <si>
    <t>#</t>
  </si>
  <si>
    <r>
      <t>Kd = 1 / (1+i)</t>
    </r>
    <r>
      <rPr>
        <sz val="8"/>
        <color indexed="63"/>
        <rFont val="Calibri"/>
        <family val="2"/>
      </rPr>
      <t>ᵗ</t>
    </r>
  </si>
  <si>
    <t>CF</t>
  </si>
  <si>
    <t>PV = CF*Kd</t>
  </si>
  <si>
    <t>L</t>
  </si>
  <si>
    <t>L0 = L*Kd</t>
  </si>
  <si>
    <t>NPV = PV-L0</t>
  </si>
  <si>
    <t>Total</t>
  </si>
  <si>
    <t>Year</t>
  </si>
  <si>
    <t>Вариант эксплуатации старого оборудования</t>
  </si>
  <si>
    <t>Затраты на эксплуатацию</t>
  </si>
  <si>
    <t>Дисконтирование затрат</t>
  </si>
  <si>
    <t>Нужно решить, эксплуатировать старую или купить новую технику.</t>
  </si>
  <si>
    <t>2) выполняете расчеты для разных вариантов действий</t>
  </si>
  <si>
    <t>Дисконтированные затраты</t>
  </si>
  <si>
    <t>Эксплуатация старого</t>
  </si>
  <si>
    <t>Покупка нового</t>
  </si>
  <si>
    <t>Эффект от покупки нового оборудования (экономия издержек)</t>
  </si>
  <si>
    <t>Вариант покупки нового оборудования предпочтительней</t>
  </si>
  <si>
    <t>3) оценка эффекта</t>
  </si>
  <si>
    <t>1) Сначала собираете данные:</t>
  </si>
  <si>
    <t>Денежный поток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</si>
</sst>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color indexed="55"/>
      <name val="Calibri"/>
      <family val="2"/>
    </font>
    <font>
      <i/>
      <sz val="8"/>
      <color indexed="63"/>
      <name val="Calibri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21"/>
      <name val="Calibri"/>
      <family val="2"/>
    </font>
    <font>
      <sz val="11"/>
      <color indexed="2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Calibri"/>
      <family val="2"/>
    </font>
    <font>
      <i/>
      <sz val="8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b/>
      <sz val="10"/>
      <color theme="8" tint="-0.4999699890613556"/>
      <name val="Calibri"/>
      <family val="2"/>
    </font>
    <font>
      <sz val="11"/>
      <color theme="8" tint="0.799979984760284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right" vertical="center"/>
    </xf>
    <xf numFmtId="3" fontId="45" fillId="0" borderId="11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right" vertical="center"/>
    </xf>
    <xf numFmtId="3" fontId="45" fillId="0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47" fillId="35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9" fontId="43" fillId="33" borderId="11" xfId="0" applyNumberFormat="1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2.140625" style="0" customWidth="1"/>
    <col min="2" max="2" width="46.57421875" style="0" customWidth="1"/>
    <col min="3" max="3" width="16.57421875" style="0" customWidth="1"/>
    <col min="4" max="4" width="18.28125" style="0" customWidth="1"/>
    <col min="5" max="5" width="15.421875" style="0" customWidth="1"/>
    <col min="6" max="6" width="13.7109375" style="0" customWidth="1"/>
    <col min="7" max="7" width="14.421875" style="0" customWidth="1"/>
    <col min="8" max="8" width="13.140625" style="0" customWidth="1"/>
    <col min="9" max="9" width="14.28125" style="0" customWidth="1"/>
    <col min="10" max="10" width="12.28125" style="0" customWidth="1"/>
    <col min="11" max="11" width="12.7109375" style="0" customWidth="1"/>
    <col min="12" max="12" width="11.8515625" style="0" customWidth="1"/>
    <col min="13" max="13" width="10.7109375" style="0" customWidth="1"/>
    <col min="14" max="14" width="11.57421875" style="0" customWidth="1"/>
    <col min="15" max="16" width="10.7109375" style="0" customWidth="1"/>
    <col min="17" max="17" width="11.421875" style="0" customWidth="1"/>
    <col min="19" max="19" width="9.00390625" style="0" customWidth="1"/>
    <col min="20" max="20" width="8.8515625" style="0" customWidth="1"/>
    <col min="21" max="21" width="11.57421875" style="0" customWidth="1"/>
    <col min="22" max="22" width="14.7109375" style="0" customWidth="1"/>
    <col min="23" max="23" width="16.28125" style="0" customWidth="1"/>
    <col min="24" max="24" width="14.7109375" style="0" customWidth="1"/>
    <col min="25" max="25" width="16.140625" style="0" customWidth="1"/>
    <col min="26" max="26" width="16.28125" style="0" customWidth="1"/>
  </cols>
  <sheetData>
    <row r="1" ht="15">
      <c r="B1" t="s">
        <v>39</v>
      </c>
    </row>
    <row r="2" spans="2:3" ht="15">
      <c r="B2" t="s">
        <v>6</v>
      </c>
      <c r="C2" s="2">
        <v>0.08</v>
      </c>
    </row>
    <row r="4" ht="15">
      <c r="B4" s="18" t="s">
        <v>47</v>
      </c>
    </row>
    <row r="6" spans="2:4" ht="24" customHeight="1">
      <c r="B6" s="40" t="s">
        <v>0</v>
      </c>
      <c r="C6" s="42" t="s">
        <v>1</v>
      </c>
      <c r="D6" s="43"/>
    </row>
    <row r="7" spans="2:4" ht="30">
      <c r="B7" s="41"/>
      <c r="C7" s="23" t="s">
        <v>42</v>
      </c>
      <c r="D7" s="23" t="s">
        <v>43</v>
      </c>
    </row>
    <row r="8" spans="2:4" ht="21.75" customHeight="1">
      <c r="B8" s="3" t="s">
        <v>2</v>
      </c>
      <c r="C8" s="1" t="s">
        <v>3</v>
      </c>
      <c r="D8" s="1">
        <v>100000</v>
      </c>
    </row>
    <row r="9" spans="2:4" ht="21.75" customHeight="1">
      <c r="B9" s="3" t="s">
        <v>4</v>
      </c>
      <c r="C9" s="1">
        <v>10000</v>
      </c>
      <c r="D9" s="1" t="s">
        <v>3</v>
      </c>
    </row>
    <row r="10" spans="2:4" ht="21.75" customHeight="1">
      <c r="B10" s="3" t="s">
        <v>18</v>
      </c>
      <c r="C10" s="1">
        <v>20000</v>
      </c>
      <c r="D10" s="1">
        <v>10500</v>
      </c>
    </row>
    <row r="11" spans="2:4" ht="21.75" customHeight="1">
      <c r="B11" s="3" t="s">
        <v>13</v>
      </c>
      <c r="C11" s="1">
        <v>40000</v>
      </c>
      <c r="D11" s="1" t="s">
        <v>3</v>
      </c>
    </row>
    <row r="12" spans="2:4" ht="21.75" customHeight="1">
      <c r="B12" s="3" t="s">
        <v>14</v>
      </c>
      <c r="C12" s="1">
        <v>0</v>
      </c>
      <c r="D12" s="1">
        <v>20000</v>
      </c>
    </row>
    <row r="13" spans="2:4" ht="21.75" customHeight="1">
      <c r="B13" s="3" t="s">
        <v>5</v>
      </c>
      <c r="C13" s="1">
        <v>8</v>
      </c>
      <c r="D13" s="1">
        <v>8</v>
      </c>
    </row>
    <row r="16" ht="15">
      <c r="B16" s="18" t="s">
        <v>40</v>
      </c>
    </row>
    <row r="17" ht="15">
      <c r="A17" s="18"/>
    </row>
    <row r="18" ht="15">
      <c r="B18" t="s">
        <v>15</v>
      </c>
    </row>
    <row r="19" spans="2:12" ht="15">
      <c r="B19" s="29" t="s">
        <v>0</v>
      </c>
      <c r="C19" s="35" t="s">
        <v>7</v>
      </c>
      <c r="D19" s="36"/>
      <c r="E19" s="36"/>
      <c r="F19" s="36"/>
      <c r="G19" s="36"/>
      <c r="H19" s="36"/>
      <c r="I19" s="36"/>
      <c r="J19" s="36"/>
      <c r="K19" s="37"/>
      <c r="L19" s="31" t="s">
        <v>8</v>
      </c>
    </row>
    <row r="20" spans="2:12" ht="15">
      <c r="B20" s="30"/>
      <c r="C20" s="4">
        <v>0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>
        <v>8</v>
      </c>
      <c r="L20" s="32"/>
    </row>
    <row r="21" spans="2:12" ht="15">
      <c r="B21" s="26" t="s">
        <v>9</v>
      </c>
      <c r="C21" s="24">
        <f aca="true" t="shared" si="0" ref="C21:L21">SUM(C22:C23)</f>
        <v>10000</v>
      </c>
      <c r="D21" s="24">
        <f t="shared" si="0"/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>SUM(K22:K23)</f>
        <v>20000</v>
      </c>
      <c r="L21" s="24">
        <f t="shared" si="0"/>
        <v>30000</v>
      </c>
    </row>
    <row r="22" spans="2:12" ht="30">
      <c r="B22" s="27" t="s">
        <v>16</v>
      </c>
      <c r="C22" s="5">
        <f>C9</f>
        <v>10000</v>
      </c>
      <c r="D22" s="5"/>
      <c r="E22" s="5"/>
      <c r="F22" s="5"/>
      <c r="G22" s="5"/>
      <c r="H22" s="5"/>
      <c r="I22" s="5"/>
      <c r="J22" s="5"/>
      <c r="K22" s="5"/>
      <c r="L22" s="6">
        <f>SUM(C22:K22)</f>
        <v>10000</v>
      </c>
    </row>
    <row r="23" spans="2:12" ht="15">
      <c r="B23" s="27" t="s">
        <v>17</v>
      </c>
      <c r="C23" s="5"/>
      <c r="D23" s="5"/>
      <c r="E23" s="5"/>
      <c r="F23" s="5"/>
      <c r="G23" s="5"/>
      <c r="H23" s="5"/>
      <c r="J23" s="5"/>
      <c r="K23" s="5">
        <f>D12</f>
        <v>20000</v>
      </c>
      <c r="L23" s="6">
        <f>SUM(C23:K23)</f>
        <v>20000</v>
      </c>
    </row>
    <row r="24" spans="2:12" ht="15">
      <c r="B24" s="26" t="s">
        <v>10</v>
      </c>
      <c r="C24" s="24">
        <f aca="true" t="shared" si="1" ref="C24:L24">SUM(C25:C26)</f>
        <v>100000</v>
      </c>
      <c r="D24" s="24">
        <f t="shared" si="1"/>
        <v>10500</v>
      </c>
      <c r="E24" s="24">
        <f t="shared" si="1"/>
        <v>10500</v>
      </c>
      <c r="F24" s="24">
        <f t="shared" si="1"/>
        <v>10500</v>
      </c>
      <c r="G24" s="24">
        <f t="shared" si="1"/>
        <v>10500</v>
      </c>
      <c r="H24" s="24">
        <f t="shared" si="1"/>
        <v>10500</v>
      </c>
      <c r="I24" s="24">
        <f t="shared" si="1"/>
        <v>10500</v>
      </c>
      <c r="J24" s="24">
        <f t="shared" si="1"/>
        <v>10500</v>
      </c>
      <c r="K24" s="24">
        <f t="shared" si="1"/>
        <v>10500</v>
      </c>
      <c r="L24" s="24">
        <f t="shared" si="1"/>
        <v>184000</v>
      </c>
    </row>
    <row r="25" spans="2:12" ht="18.75" customHeight="1">
      <c r="B25" s="28" t="s">
        <v>11</v>
      </c>
      <c r="C25" s="5">
        <f>D8</f>
        <v>100000</v>
      </c>
      <c r="D25" s="5"/>
      <c r="E25" s="5"/>
      <c r="F25" s="5"/>
      <c r="G25" s="5"/>
      <c r="H25" s="5"/>
      <c r="I25" s="5"/>
      <c r="J25" s="5"/>
      <c r="K25" s="5"/>
      <c r="L25" s="6">
        <f>SUM(C25:K25)</f>
        <v>100000</v>
      </c>
    </row>
    <row r="26" spans="2:12" ht="15">
      <c r="B26" s="27" t="s">
        <v>12</v>
      </c>
      <c r="C26" s="7"/>
      <c r="D26" s="5">
        <f>$D$10</f>
        <v>10500</v>
      </c>
      <c r="E26" s="5">
        <f aca="true" t="shared" si="2" ref="E26:K26">$D$10</f>
        <v>10500</v>
      </c>
      <c r="F26" s="5">
        <f t="shared" si="2"/>
        <v>10500</v>
      </c>
      <c r="G26" s="5">
        <f t="shared" si="2"/>
        <v>10500</v>
      </c>
      <c r="H26" s="5">
        <f t="shared" si="2"/>
        <v>10500</v>
      </c>
      <c r="I26" s="5">
        <f t="shared" si="2"/>
        <v>10500</v>
      </c>
      <c r="J26" s="5">
        <f t="shared" si="2"/>
        <v>10500</v>
      </c>
      <c r="K26" s="5">
        <f t="shared" si="2"/>
        <v>10500</v>
      </c>
      <c r="L26" s="6">
        <f>SUM(C26:K26)</f>
        <v>84000</v>
      </c>
    </row>
    <row r="27" spans="2:12" ht="15">
      <c r="B27" s="26" t="s">
        <v>19</v>
      </c>
      <c r="C27" s="25">
        <f aca="true" t="shared" si="3" ref="C27:L27">C21-C24</f>
        <v>-90000</v>
      </c>
      <c r="D27" s="25">
        <f t="shared" si="3"/>
        <v>-10500</v>
      </c>
      <c r="E27" s="25">
        <f t="shared" si="3"/>
        <v>-10500</v>
      </c>
      <c r="F27" s="25">
        <f t="shared" si="3"/>
        <v>-10500</v>
      </c>
      <c r="G27" s="25">
        <f t="shared" si="3"/>
        <v>-10500</v>
      </c>
      <c r="H27" s="25">
        <f t="shared" si="3"/>
        <v>-10500</v>
      </c>
      <c r="I27" s="25">
        <f t="shared" si="3"/>
        <v>-10500</v>
      </c>
      <c r="J27" s="25">
        <f t="shared" si="3"/>
        <v>-10500</v>
      </c>
      <c r="K27" s="25">
        <f t="shared" si="3"/>
        <v>9500</v>
      </c>
      <c r="L27" s="25">
        <f t="shared" si="3"/>
        <v>-154000</v>
      </c>
    </row>
    <row r="29" ht="15">
      <c r="C29" t="s">
        <v>38</v>
      </c>
    </row>
    <row r="30" spans="3:10" ht="15">
      <c r="C30" s="38" t="s">
        <v>35</v>
      </c>
      <c r="D30" s="38" t="s">
        <v>20</v>
      </c>
      <c r="E30" s="38" t="s">
        <v>21</v>
      </c>
      <c r="F30" s="38" t="s">
        <v>22</v>
      </c>
      <c r="G30" s="38"/>
      <c r="H30" s="39" t="s">
        <v>23</v>
      </c>
      <c r="I30" s="39"/>
      <c r="J30" s="38" t="s">
        <v>24</v>
      </c>
    </row>
    <row r="31" spans="3:10" ht="15">
      <c r="C31" s="38"/>
      <c r="D31" s="38"/>
      <c r="E31" s="38"/>
      <c r="F31" s="8" t="s">
        <v>25</v>
      </c>
      <c r="G31" s="8" t="s">
        <v>26</v>
      </c>
      <c r="H31" s="8" t="s">
        <v>25</v>
      </c>
      <c r="I31" s="8" t="s">
        <v>26</v>
      </c>
      <c r="J31" s="38"/>
    </row>
    <row r="32" spans="3:10" ht="15">
      <c r="C32" s="9"/>
      <c r="D32" s="9" t="s">
        <v>27</v>
      </c>
      <c r="E32" s="9" t="s">
        <v>28</v>
      </c>
      <c r="F32" s="9" t="s">
        <v>29</v>
      </c>
      <c r="G32" s="9" t="s">
        <v>30</v>
      </c>
      <c r="H32" s="9" t="s">
        <v>31</v>
      </c>
      <c r="I32" s="9" t="s">
        <v>32</v>
      </c>
      <c r="J32" s="10" t="s">
        <v>33</v>
      </c>
    </row>
    <row r="33" spans="3:10" ht="15">
      <c r="C33" s="11"/>
      <c r="D33" s="17">
        <v>0</v>
      </c>
      <c r="E33" s="12">
        <f aca="true" t="shared" si="4" ref="E33:E41">POWER(1/(1+$C$2),D33)</f>
        <v>1</v>
      </c>
      <c r="F33" s="13">
        <f aca="true" t="shared" si="5" ref="F33:F41">SUMIF($C$20:$K$20,$D33,$C$21:$K$21)</f>
        <v>10000</v>
      </c>
      <c r="G33" s="13">
        <f>E33*F33</f>
        <v>10000</v>
      </c>
      <c r="H33" s="13">
        <f aca="true" t="shared" si="6" ref="H33:H41">SUMIF($C$20:$K$20,$D33,$C$24:$K$24)</f>
        <v>100000</v>
      </c>
      <c r="I33" s="13">
        <f>E33*H33</f>
        <v>100000</v>
      </c>
      <c r="J33" s="14">
        <f>G33-I33</f>
        <v>-90000</v>
      </c>
    </row>
    <row r="34" spans="3:10" ht="15">
      <c r="C34" s="11"/>
      <c r="D34" s="17">
        <v>1</v>
      </c>
      <c r="E34" s="12">
        <f t="shared" si="4"/>
        <v>0.9259259259259258</v>
      </c>
      <c r="F34" s="13">
        <f t="shared" si="5"/>
        <v>0</v>
      </c>
      <c r="G34" s="13">
        <f aca="true" t="shared" si="7" ref="G34:G41">E34*F34</f>
        <v>0</v>
      </c>
      <c r="H34" s="13">
        <f t="shared" si="6"/>
        <v>10500</v>
      </c>
      <c r="I34" s="13">
        <f aca="true" t="shared" si="8" ref="I34:I41">E34*H34</f>
        <v>9722.22222222222</v>
      </c>
      <c r="J34" s="14">
        <f aca="true" t="shared" si="9" ref="J34:J41">G34-I34</f>
        <v>-9722.22222222222</v>
      </c>
    </row>
    <row r="35" spans="3:10" ht="15">
      <c r="C35" s="11"/>
      <c r="D35" s="17">
        <v>2</v>
      </c>
      <c r="E35" s="12">
        <f t="shared" si="4"/>
        <v>0.8573388203017831</v>
      </c>
      <c r="F35" s="13">
        <f t="shared" si="5"/>
        <v>0</v>
      </c>
      <c r="G35" s="13">
        <f t="shared" si="7"/>
        <v>0</v>
      </c>
      <c r="H35" s="13">
        <f t="shared" si="6"/>
        <v>10500</v>
      </c>
      <c r="I35" s="13">
        <f t="shared" si="8"/>
        <v>9002.057613168723</v>
      </c>
      <c r="J35" s="14">
        <f t="shared" si="9"/>
        <v>-9002.057613168723</v>
      </c>
    </row>
    <row r="36" spans="3:10" ht="15">
      <c r="C36" s="11"/>
      <c r="D36" s="17">
        <v>3</v>
      </c>
      <c r="E36" s="12">
        <f t="shared" si="4"/>
        <v>0.7938322410201695</v>
      </c>
      <c r="F36" s="13">
        <f t="shared" si="5"/>
        <v>0</v>
      </c>
      <c r="G36" s="13">
        <f t="shared" si="7"/>
        <v>0</v>
      </c>
      <c r="H36" s="13">
        <f t="shared" si="6"/>
        <v>10500</v>
      </c>
      <c r="I36" s="13">
        <f t="shared" si="8"/>
        <v>8335.23853071178</v>
      </c>
      <c r="J36" s="14">
        <f t="shared" si="9"/>
        <v>-8335.23853071178</v>
      </c>
    </row>
    <row r="37" spans="3:10" ht="15">
      <c r="C37" s="11"/>
      <c r="D37" s="17">
        <v>4</v>
      </c>
      <c r="E37" s="12">
        <f t="shared" si="4"/>
        <v>0.7350298527964532</v>
      </c>
      <c r="F37" s="13">
        <f t="shared" si="5"/>
        <v>0</v>
      </c>
      <c r="G37" s="13">
        <f t="shared" si="7"/>
        <v>0</v>
      </c>
      <c r="H37" s="13">
        <f t="shared" si="6"/>
        <v>10500</v>
      </c>
      <c r="I37" s="13">
        <f t="shared" si="8"/>
        <v>7717.813454362758</v>
      </c>
      <c r="J37" s="14">
        <f t="shared" si="9"/>
        <v>-7717.813454362758</v>
      </c>
    </row>
    <row r="38" spans="3:10" ht="15">
      <c r="C38" s="11"/>
      <c r="D38" s="17">
        <v>5</v>
      </c>
      <c r="E38" s="12">
        <f t="shared" si="4"/>
        <v>0.6805831970337528</v>
      </c>
      <c r="F38" s="13">
        <f t="shared" si="5"/>
        <v>0</v>
      </c>
      <c r="G38" s="13">
        <f t="shared" si="7"/>
        <v>0</v>
      </c>
      <c r="H38" s="13">
        <f t="shared" si="6"/>
        <v>10500</v>
      </c>
      <c r="I38" s="13">
        <f t="shared" si="8"/>
        <v>7146.123568854405</v>
      </c>
      <c r="J38" s="14">
        <f t="shared" si="9"/>
        <v>-7146.123568854405</v>
      </c>
    </row>
    <row r="39" spans="3:10" ht="15">
      <c r="C39" s="11"/>
      <c r="D39" s="17">
        <v>6</v>
      </c>
      <c r="E39" s="12">
        <f t="shared" si="4"/>
        <v>0.6301696268831044</v>
      </c>
      <c r="F39" s="13">
        <f t="shared" si="5"/>
        <v>0</v>
      </c>
      <c r="G39" s="13">
        <f t="shared" si="7"/>
        <v>0</v>
      </c>
      <c r="H39" s="13">
        <f t="shared" si="6"/>
        <v>10500</v>
      </c>
      <c r="I39" s="13">
        <f t="shared" si="8"/>
        <v>6616.781082272596</v>
      </c>
      <c r="J39" s="14">
        <f t="shared" si="9"/>
        <v>-6616.781082272596</v>
      </c>
    </row>
    <row r="40" spans="3:10" ht="15">
      <c r="C40" s="11"/>
      <c r="D40" s="17">
        <v>7</v>
      </c>
      <c r="E40" s="12">
        <f t="shared" si="4"/>
        <v>0.5834903952621336</v>
      </c>
      <c r="F40" s="13">
        <f t="shared" si="5"/>
        <v>0</v>
      </c>
      <c r="G40" s="13">
        <f t="shared" si="7"/>
        <v>0</v>
      </c>
      <c r="H40" s="13">
        <f t="shared" si="6"/>
        <v>10500</v>
      </c>
      <c r="I40" s="13">
        <f t="shared" si="8"/>
        <v>6126.649150252403</v>
      </c>
      <c r="J40" s="14">
        <f t="shared" si="9"/>
        <v>-6126.649150252403</v>
      </c>
    </row>
    <row r="41" spans="3:10" ht="15">
      <c r="C41" s="11"/>
      <c r="D41" s="17">
        <v>8</v>
      </c>
      <c r="E41" s="12">
        <f t="shared" si="4"/>
        <v>0.5402688845019756</v>
      </c>
      <c r="F41" s="13">
        <f t="shared" si="5"/>
        <v>20000</v>
      </c>
      <c r="G41" s="13">
        <f t="shared" si="7"/>
        <v>10805.377690039513</v>
      </c>
      <c r="H41" s="13">
        <f t="shared" si="6"/>
        <v>10500</v>
      </c>
      <c r="I41" s="13">
        <f t="shared" si="8"/>
        <v>5672.823287270744</v>
      </c>
      <c r="J41" s="14">
        <f t="shared" si="9"/>
        <v>5132.554402768769</v>
      </c>
    </row>
    <row r="42" spans="3:10" ht="15">
      <c r="C42" s="15" t="s">
        <v>3</v>
      </c>
      <c r="D42" s="15" t="s">
        <v>3</v>
      </c>
      <c r="E42" s="15" t="s">
        <v>34</v>
      </c>
      <c r="F42" s="16">
        <f>SUM(F33:F41)</f>
        <v>30000</v>
      </c>
      <c r="G42" s="16">
        <f>SUM(G33:G41)</f>
        <v>20805.377690039513</v>
      </c>
      <c r="H42" s="16">
        <f>SUM(H33:H41)</f>
        <v>184000</v>
      </c>
      <c r="I42" s="16">
        <f>SUM(I33:I41)</f>
        <v>160339.7089091156</v>
      </c>
      <c r="J42" s="16">
        <f>SUM(J33:J41)</f>
        <v>-139534.33121907612</v>
      </c>
    </row>
    <row r="44" ht="15">
      <c r="B44" t="s">
        <v>36</v>
      </c>
    </row>
    <row r="45" spans="2:12" ht="15">
      <c r="B45" s="29" t="s">
        <v>0</v>
      </c>
      <c r="C45" s="35" t="s">
        <v>7</v>
      </c>
      <c r="D45" s="36"/>
      <c r="E45" s="36"/>
      <c r="F45" s="36"/>
      <c r="G45" s="36"/>
      <c r="H45" s="36"/>
      <c r="I45" s="36"/>
      <c r="J45" s="36"/>
      <c r="K45" s="37"/>
      <c r="L45" s="31" t="s">
        <v>8</v>
      </c>
    </row>
    <row r="46" spans="2:12" ht="15">
      <c r="B46" s="30"/>
      <c r="C46" s="4">
        <v>0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>
        <v>8</v>
      </c>
      <c r="L46" s="32"/>
    </row>
    <row r="47" spans="2:12" ht="15">
      <c r="B47" s="26" t="s">
        <v>9</v>
      </c>
      <c r="C47" s="24">
        <f aca="true" t="shared" si="10" ref="C47:K47">SUM(C48:C49)</f>
        <v>0</v>
      </c>
      <c r="D47" s="24">
        <f t="shared" si="10"/>
        <v>0</v>
      </c>
      <c r="E47" s="24">
        <f t="shared" si="10"/>
        <v>0</v>
      </c>
      <c r="F47" s="24">
        <f t="shared" si="10"/>
        <v>0</v>
      </c>
      <c r="G47" s="24">
        <f t="shared" si="10"/>
        <v>0</v>
      </c>
      <c r="H47" s="24">
        <f t="shared" si="10"/>
        <v>0</v>
      </c>
      <c r="I47" s="24">
        <f t="shared" si="10"/>
        <v>0</v>
      </c>
      <c r="J47" s="24">
        <f t="shared" si="10"/>
        <v>0</v>
      </c>
      <c r="K47" s="24">
        <f t="shared" si="10"/>
        <v>0</v>
      </c>
      <c r="L47" s="24">
        <f>SUM(L48:L49)</f>
        <v>0</v>
      </c>
    </row>
    <row r="48" spans="2:12" ht="15">
      <c r="B48" s="27"/>
      <c r="C48" s="5"/>
      <c r="D48" s="5"/>
      <c r="E48" s="5"/>
      <c r="F48" s="5"/>
      <c r="G48" s="5"/>
      <c r="H48" s="5"/>
      <c r="I48" s="5"/>
      <c r="J48" s="5"/>
      <c r="K48" s="5"/>
      <c r="L48" s="6">
        <f>SUM(C48:K48)</f>
        <v>0</v>
      </c>
    </row>
    <row r="49" spans="2:12" ht="15">
      <c r="B49" s="27"/>
      <c r="C49" s="5"/>
      <c r="D49" s="5"/>
      <c r="E49" s="5"/>
      <c r="F49" s="5"/>
      <c r="G49" s="5"/>
      <c r="H49" s="5"/>
      <c r="I49" s="5"/>
      <c r="J49" s="5"/>
      <c r="K49" s="5"/>
      <c r="L49" s="6">
        <f>SUM(C49:K49)</f>
        <v>0</v>
      </c>
    </row>
    <row r="50" spans="2:12" ht="15">
      <c r="B50" s="26" t="s">
        <v>10</v>
      </c>
      <c r="C50" s="24">
        <f aca="true" t="shared" si="11" ref="C50:L50">SUM(C51:C52)</f>
        <v>40000</v>
      </c>
      <c r="D50" s="24">
        <f t="shared" si="11"/>
        <v>20000</v>
      </c>
      <c r="E50" s="24">
        <f t="shared" si="11"/>
        <v>20000</v>
      </c>
      <c r="F50" s="24">
        <f t="shared" si="11"/>
        <v>20000</v>
      </c>
      <c r="G50" s="24">
        <f t="shared" si="11"/>
        <v>20000</v>
      </c>
      <c r="H50" s="24">
        <f t="shared" si="11"/>
        <v>20000</v>
      </c>
      <c r="I50" s="24">
        <f t="shared" si="11"/>
        <v>20000</v>
      </c>
      <c r="J50" s="24">
        <f t="shared" si="11"/>
        <v>20000</v>
      </c>
      <c r="K50" s="24">
        <f t="shared" si="11"/>
        <v>20000</v>
      </c>
      <c r="L50" s="24">
        <f t="shared" si="11"/>
        <v>200000</v>
      </c>
    </row>
    <row r="51" spans="2:12" ht="15">
      <c r="B51" s="28" t="s">
        <v>13</v>
      </c>
      <c r="C51" s="5">
        <f>C11</f>
        <v>40000</v>
      </c>
      <c r="D51" s="5"/>
      <c r="E51" s="5"/>
      <c r="F51" s="5"/>
      <c r="G51" s="5"/>
      <c r="H51" s="5"/>
      <c r="I51" s="5"/>
      <c r="J51" s="5"/>
      <c r="K51" s="5"/>
      <c r="L51" s="6">
        <f>SUM(C51:K51)</f>
        <v>40000</v>
      </c>
    </row>
    <row r="52" spans="2:12" ht="15">
      <c r="B52" s="27" t="s">
        <v>37</v>
      </c>
      <c r="C52" s="7"/>
      <c r="D52" s="5">
        <f>$C$10</f>
        <v>20000</v>
      </c>
      <c r="E52" s="5">
        <f aca="true" t="shared" si="12" ref="E52:K52">$C$10</f>
        <v>20000</v>
      </c>
      <c r="F52" s="5">
        <f t="shared" si="12"/>
        <v>20000</v>
      </c>
      <c r="G52" s="5">
        <f t="shared" si="12"/>
        <v>20000</v>
      </c>
      <c r="H52" s="5">
        <f t="shared" si="12"/>
        <v>20000</v>
      </c>
      <c r="I52" s="5">
        <f t="shared" si="12"/>
        <v>20000</v>
      </c>
      <c r="J52" s="5">
        <f t="shared" si="12"/>
        <v>20000</v>
      </c>
      <c r="K52" s="5">
        <f t="shared" si="12"/>
        <v>20000</v>
      </c>
      <c r="L52" s="6">
        <f>SUM(C52:K52)</f>
        <v>160000</v>
      </c>
    </row>
    <row r="53" spans="2:12" ht="15">
      <c r="B53" s="26" t="s">
        <v>19</v>
      </c>
      <c r="C53" s="25">
        <f aca="true" t="shared" si="13" ref="C53:K53">C47-C50</f>
        <v>-40000</v>
      </c>
      <c r="D53" s="25">
        <f t="shared" si="13"/>
        <v>-20000</v>
      </c>
      <c r="E53" s="25">
        <f t="shared" si="13"/>
        <v>-20000</v>
      </c>
      <c r="F53" s="25">
        <f t="shared" si="13"/>
        <v>-20000</v>
      </c>
      <c r="G53" s="25">
        <f t="shared" si="13"/>
        <v>-20000</v>
      </c>
      <c r="H53" s="25">
        <f t="shared" si="13"/>
        <v>-20000</v>
      </c>
      <c r="I53" s="25">
        <f t="shared" si="13"/>
        <v>-20000</v>
      </c>
      <c r="J53" s="25">
        <f t="shared" si="13"/>
        <v>-20000</v>
      </c>
      <c r="K53" s="25">
        <f t="shared" si="13"/>
        <v>-20000</v>
      </c>
      <c r="L53" s="25">
        <f>L47-L50</f>
        <v>-200000</v>
      </c>
    </row>
    <row r="55" ht="15">
      <c r="C55" t="s">
        <v>38</v>
      </c>
    </row>
    <row r="56" spans="3:10" ht="15">
      <c r="C56" s="38" t="s">
        <v>35</v>
      </c>
      <c r="D56" s="38" t="s">
        <v>20</v>
      </c>
      <c r="E56" s="38" t="s">
        <v>21</v>
      </c>
      <c r="F56" s="38" t="s">
        <v>22</v>
      </c>
      <c r="G56" s="38"/>
      <c r="H56" s="39" t="s">
        <v>23</v>
      </c>
      <c r="I56" s="39"/>
      <c r="J56" s="38" t="s">
        <v>24</v>
      </c>
    </row>
    <row r="57" spans="3:10" ht="15">
      <c r="C57" s="38"/>
      <c r="D57" s="38"/>
      <c r="E57" s="38"/>
      <c r="F57" s="8" t="s">
        <v>25</v>
      </c>
      <c r="G57" s="8" t="s">
        <v>26</v>
      </c>
      <c r="H57" s="8" t="s">
        <v>25</v>
      </c>
      <c r="I57" s="8" t="s">
        <v>26</v>
      </c>
      <c r="J57" s="38"/>
    </row>
    <row r="58" spans="3:10" ht="15">
      <c r="C58" s="9"/>
      <c r="D58" s="9" t="s">
        <v>27</v>
      </c>
      <c r="E58" s="9" t="s">
        <v>28</v>
      </c>
      <c r="F58" s="9" t="s">
        <v>29</v>
      </c>
      <c r="G58" s="9" t="s">
        <v>30</v>
      </c>
      <c r="H58" s="9" t="s">
        <v>31</v>
      </c>
      <c r="I58" s="9" t="s">
        <v>32</v>
      </c>
      <c r="J58" s="10" t="s">
        <v>33</v>
      </c>
    </row>
    <row r="59" spans="3:10" ht="15">
      <c r="C59" s="11"/>
      <c r="D59" s="17">
        <v>0</v>
      </c>
      <c r="E59" s="12">
        <f aca="true" t="shared" si="14" ref="E59:E67">POWER(1/(1+$C$2),D59)</f>
        <v>1</v>
      </c>
      <c r="F59" s="13">
        <f aca="true" t="shared" si="15" ref="F59:F67">SUMIF($C$46:$K$46,$D59,$C$47:$K$47)</f>
        <v>0</v>
      </c>
      <c r="G59" s="13">
        <f>E59*F59</f>
        <v>0</v>
      </c>
      <c r="H59" s="13">
        <f aca="true" t="shared" si="16" ref="H59:H67">SUMIF($C$46:$K$46,$D59,$C$50:$K$50)</f>
        <v>40000</v>
      </c>
      <c r="I59" s="13">
        <f>E59*H59</f>
        <v>40000</v>
      </c>
      <c r="J59" s="14">
        <f>G59-I59</f>
        <v>-40000</v>
      </c>
    </row>
    <row r="60" spans="3:10" ht="15">
      <c r="C60" s="11"/>
      <c r="D60" s="17">
        <v>1</v>
      </c>
      <c r="E60" s="12">
        <f t="shared" si="14"/>
        <v>0.9259259259259258</v>
      </c>
      <c r="F60" s="13">
        <f t="shared" si="15"/>
        <v>0</v>
      </c>
      <c r="G60" s="13">
        <f aca="true" t="shared" si="17" ref="G60:G67">E60*F60</f>
        <v>0</v>
      </c>
      <c r="H60" s="13">
        <f t="shared" si="16"/>
        <v>20000</v>
      </c>
      <c r="I60" s="13">
        <f aca="true" t="shared" si="18" ref="I60:I67">E60*H60</f>
        <v>18518.518518518515</v>
      </c>
      <c r="J60" s="14">
        <f aca="true" t="shared" si="19" ref="J60:J67">G60-I60</f>
        <v>-18518.518518518515</v>
      </c>
    </row>
    <row r="61" spans="3:10" ht="15">
      <c r="C61" s="11"/>
      <c r="D61" s="17">
        <v>2</v>
      </c>
      <c r="E61" s="12">
        <f t="shared" si="14"/>
        <v>0.8573388203017831</v>
      </c>
      <c r="F61" s="13">
        <f t="shared" si="15"/>
        <v>0</v>
      </c>
      <c r="G61" s="13">
        <f t="shared" si="17"/>
        <v>0</v>
      </c>
      <c r="H61" s="13">
        <f t="shared" si="16"/>
        <v>20000</v>
      </c>
      <c r="I61" s="13">
        <f t="shared" si="18"/>
        <v>17146.77640603566</v>
      </c>
      <c r="J61" s="14">
        <f t="shared" si="19"/>
        <v>-17146.77640603566</v>
      </c>
    </row>
    <row r="62" spans="3:10" ht="15">
      <c r="C62" s="11"/>
      <c r="D62" s="17">
        <v>3</v>
      </c>
      <c r="E62" s="12">
        <f t="shared" si="14"/>
        <v>0.7938322410201695</v>
      </c>
      <c r="F62" s="13">
        <f t="shared" si="15"/>
        <v>0</v>
      </c>
      <c r="G62" s="13">
        <f t="shared" si="17"/>
        <v>0</v>
      </c>
      <c r="H62" s="13">
        <f t="shared" si="16"/>
        <v>20000</v>
      </c>
      <c r="I62" s="13">
        <f t="shared" si="18"/>
        <v>15876.64482040339</v>
      </c>
      <c r="J62" s="14">
        <f t="shared" si="19"/>
        <v>-15876.64482040339</v>
      </c>
    </row>
    <row r="63" spans="3:10" ht="15">
      <c r="C63" s="11"/>
      <c r="D63" s="17">
        <v>4</v>
      </c>
      <c r="E63" s="12">
        <f t="shared" si="14"/>
        <v>0.7350298527964532</v>
      </c>
      <c r="F63" s="13">
        <f t="shared" si="15"/>
        <v>0</v>
      </c>
      <c r="G63" s="13">
        <f t="shared" si="17"/>
        <v>0</v>
      </c>
      <c r="H63" s="13">
        <f t="shared" si="16"/>
        <v>20000</v>
      </c>
      <c r="I63" s="13">
        <f t="shared" si="18"/>
        <v>14700.597055929064</v>
      </c>
      <c r="J63" s="14">
        <f t="shared" si="19"/>
        <v>-14700.597055929064</v>
      </c>
    </row>
    <row r="64" spans="3:10" ht="15">
      <c r="C64" s="11"/>
      <c r="D64" s="17">
        <v>5</v>
      </c>
      <c r="E64" s="12">
        <f t="shared" si="14"/>
        <v>0.6805831970337528</v>
      </c>
      <c r="F64" s="13">
        <f t="shared" si="15"/>
        <v>0</v>
      </c>
      <c r="G64" s="13">
        <f t="shared" si="17"/>
        <v>0</v>
      </c>
      <c r="H64" s="13">
        <f t="shared" si="16"/>
        <v>20000</v>
      </c>
      <c r="I64" s="13">
        <f t="shared" si="18"/>
        <v>13611.663940675056</v>
      </c>
      <c r="J64" s="14">
        <f t="shared" si="19"/>
        <v>-13611.663940675056</v>
      </c>
    </row>
    <row r="65" spans="3:10" ht="15">
      <c r="C65" s="11"/>
      <c r="D65" s="17">
        <v>6</v>
      </c>
      <c r="E65" s="12">
        <f t="shared" si="14"/>
        <v>0.6301696268831044</v>
      </c>
      <c r="F65" s="13">
        <f t="shared" si="15"/>
        <v>0</v>
      </c>
      <c r="G65" s="13">
        <f t="shared" si="17"/>
        <v>0</v>
      </c>
      <c r="H65" s="13">
        <f t="shared" si="16"/>
        <v>20000</v>
      </c>
      <c r="I65" s="13">
        <f t="shared" si="18"/>
        <v>12603.392537662088</v>
      </c>
      <c r="J65" s="14">
        <f t="shared" si="19"/>
        <v>-12603.392537662088</v>
      </c>
    </row>
    <row r="66" spans="3:10" ht="15">
      <c r="C66" s="11"/>
      <c r="D66" s="17">
        <v>7</v>
      </c>
      <c r="E66" s="12">
        <f t="shared" si="14"/>
        <v>0.5834903952621336</v>
      </c>
      <c r="F66" s="13">
        <f t="shared" si="15"/>
        <v>0</v>
      </c>
      <c r="G66" s="13">
        <f t="shared" si="17"/>
        <v>0</v>
      </c>
      <c r="H66" s="13">
        <f t="shared" si="16"/>
        <v>20000</v>
      </c>
      <c r="I66" s="13">
        <f t="shared" si="18"/>
        <v>11669.807905242673</v>
      </c>
      <c r="J66" s="14">
        <f t="shared" si="19"/>
        <v>-11669.807905242673</v>
      </c>
    </row>
    <row r="67" spans="3:10" ht="15">
      <c r="C67" s="11"/>
      <c r="D67" s="17">
        <v>8</v>
      </c>
      <c r="E67" s="12">
        <f t="shared" si="14"/>
        <v>0.5402688845019756</v>
      </c>
      <c r="F67" s="13">
        <f t="shared" si="15"/>
        <v>0</v>
      </c>
      <c r="G67" s="13">
        <f t="shared" si="17"/>
        <v>0</v>
      </c>
      <c r="H67" s="13">
        <f t="shared" si="16"/>
        <v>20000</v>
      </c>
      <c r="I67" s="13">
        <f t="shared" si="18"/>
        <v>10805.377690039513</v>
      </c>
      <c r="J67" s="14">
        <f t="shared" si="19"/>
        <v>-10805.377690039513</v>
      </c>
    </row>
    <row r="68" spans="3:10" ht="15">
      <c r="C68" s="15" t="s">
        <v>3</v>
      </c>
      <c r="D68" s="15" t="s">
        <v>3</v>
      </c>
      <c r="E68" s="15" t="s">
        <v>34</v>
      </c>
      <c r="F68" s="16">
        <f>SUM(F59:F67)</f>
        <v>0</v>
      </c>
      <c r="G68" s="16">
        <f>SUM(G59:G67)</f>
        <v>0</v>
      </c>
      <c r="H68" s="16">
        <f>SUM(H59:H67)</f>
        <v>200000</v>
      </c>
      <c r="I68" s="16">
        <f>SUM(I59:I67)</f>
        <v>154932.77887450595</v>
      </c>
      <c r="J68" s="16">
        <f>SUM(J59:J67)</f>
        <v>-154932.77887450595</v>
      </c>
    </row>
    <row r="71" ht="15">
      <c r="B71" s="18" t="s">
        <v>46</v>
      </c>
    </row>
    <row r="72" ht="15">
      <c r="B72" s="18"/>
    </row>
    <row r="73" spans="2:4" ht="24.75" customHeight="1">
      <c r="B73" s="31" t="s">
        <v>0</v>
      </c>
      <c r="C73" s="33" t="s">
        <v>1</v>
      </c>
      <c r="D73" s="34"/>
    </row>
    <row r="74" spans="2:4" ht="30">
      <c r="B74" s="32"/>
      <c r="C74" s="19" t="s">
        <v>42</v>
      </c>
      <c r="D74" s="19" t="s">
        <v>43</v>
      </c>
    </row>
    <row r="75" spans="2:4" ht="33.75" customHeight="1">
      <c r="B75" s="3" t="s">
        <v>48</v>
      </c>
      <c r="C75" s="21">
        <f>L53</f>
        <v>-200000</v>
      </c>
      <c r="D75" s="22">
        <f>L27</f>
        <v>-154000</v>
      </c>
    </row>
    <row r="76" spans="2:4" ht="30" customHeight="1">
      <c r="B76" s="3" t="s">
        <v>41</v>
      </c>
      <c r="C76" s="21">
        <f>J68</f>
        <v>-154932.77887450595</v>
      </c>
      <c r="D76" s="22">
        <f>J42</f>
        <v>-139534.33121907612</v>
      </c>
    </row>
    <row r="77" spans="2:4" ht="35.25" customHeight="1">
      <c r="B77" s="20" t="s">
        <v>44</v>
      </c>
      <c r="C77" s="21"/>
      <c r="D77" s="22">
        <f>C76-D76</f>
        <v>-15398.44765542983</v>
      </c>
    </row>
    <row r="79" ht="15">
      <c r="B79" t="s">
        <v>45</v>
      </c>
    </row>
  </sheetData>
  <sheetProtection/>
  <mergeCells count="22">
    <mergeCell ref="J30:J31"/>
    <mergeCell ref="B6:B7"/>
    <mergeCell ref="C6:D6"/>
    <mergeCell ref="C19:K19"/>
    <mergeCell ref="L19:L20"/>
    <mergeCell ref="B19:B20"/>
    <mergeCell ref="C30:C31"/>
    <mergeCell ref="D30:D31"/>
    <mergeCell ref="E30:E31"/>
    <mergeCell ref="F30:G30"/>
    <mergeCell ref="H30:I30"/>
    <mergeCell ref="B45:B46"/>
    <mergeCell ref="B73:B74"/>
    <mergeCell ref="C73:D73"/>
    <mergeCell ref="C45:K45"/>
    <mergeCell ref="L45:L46"/>
    <mergeCell ref="C56:C57"/>
    <mergeCell ref="D56:D57"/>
    <mergeCell ref="E56:E57"/>
    <mergeCell ref="F56:G56"/>
    <mergeCell ref="H56:I56"/>
    <mergeCell ref="J56:J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2013-02-06T13:21:06Z</dcterms:modified>
  <cp:category/>
  <cp:version/>
  <cp:contentType/>
  <cp:contentStatus/>
</cp:coreProperties>
</file>