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40" windowHeight="8835" activeTab="0"/>
  </bookViews>
  <sheets>
    <sheet name="Duration" sheetId="1" r:id="rId1"/>
    <sheet name="Immunization" sheetId="2" r:id="rId2"/>
  </sheets>
  <definedNames>
    <definedName name="solver_adj" localSheetId="1" hidden="1">'Immunization'!$K$4:$K$6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'Immunization'!$I$4:$I$6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pre" localSheetId="1" hidden="1">0.000001</definedName>
    <definedName name="solver_rel1" localSheetId="1" hidden="1">2</definedName>
    <definedName name="solver_rhs1" localSheetId="1" hidden="1">'Immunization'!$J$4:$J$6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<sst xmlns="http://schemas.openxmlformats.org/spreadsheetml/2006/main" count="46" uniqueCount="18">
  <si>
    <t>Yield</t>
  </si>
  <si>
    <t>Bond 1</t>
  </si>
  <si>
    <t>Coupon</t>
  </si>
  <si>
    <t>Maturity</t>
  </si>
  <si>
    <t>Face Value</t>
  </si>
  <si>
    <t>Time</t>
  </si>
  <si>
    <t>Discount Factor</t>
  </si>
  <si>
    <t>PV</t>
  </si>
  <si>
    <t>Weight</t>
  </si>
  <si>
    <t>Duration</t>
  </si>
  <si>
    <t>Modified Duration</t>
  </si>
  <si>
    <t>Bond 2</t>
  </si>
  <si>
    <t>Bond 3</t>
  </si>
  <si>
    <t>Obligation</t>
  </si>
  <si>
    <t>Bond</t>
  </si>
  <si>
    <t>Value</t>
  </si>
  <si>
    <t>Constant</t>
  </si>
  <si>
    <t>Position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</si>
</sst>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BCBE"/>
      <rgbColor rgb="00DDDEC8"/>
      <rgbColor rgb="00F27F35"/>
      <rgbColor rgb="004D484D"/>
      <rgbColor rgb="00C0C5CB"/>
      <rgbColor rgb="00FE9F74"/>
      <rgbColor rgb="007E0038"/>
      <rgbColor rgb="00394969"/>
      <rgbColor rgb="0099C5D9"/>
      <rgbColor rgb="0081869D"/>
      <rgbColor rgb="00E2B1A0"/>
      <rgbColor rgb="002E6664"/>
      <rgbColor rgb="00C7C3C7"/>
      <rgbColor rgb="007F7C7F"/>
      <rgbColor rgb="00006390"/>
      <rgbColor rgb="00AEC2D2"/>
      <rgbColor rgb="00F0AD00"/>
      <rgbColor rgb="007E0038"/>
      <rgbColor rgb="00D5E8FF"/>
      <rgbColor rgb="003D83A3"/>
      <rgbColor rgb="0099C5D9"/>
      <rgbColor rgb="00F27F36"/>
      <rgbColor rgb="000E708E"/>
      <rgbColor rgb="00B0C7CC"/>
      <rgbColor rgb="00FFF0D8"/>
      <rgbColor rgb="00BFC0A6"/>
      <rgbColor rgb="009D9FB1"/>
      <rgbColor rgb="00FFE4D5"/>
      <rgbColor rgb="00D4CED4"/>
      <rgbColor rgb="00A5A0A5"/>
      <rgbColor rgb="00B6B6B3"/>
      <rgbColor rgb="00D5E8FF"/>
      <rgbColor rgb="0097AEB1"/>
      <rgbColor rgb="00C8D4D6"/>
      <rgbColor rgb="000C607E"/>
      <rgbColor rgb="00D4CED4"/>
      <rgbColor rgb="00006390"/>
      <rgbColor rgb="00FFE4D5"/>
      <rgbColor rgb="002F7FA3"/>
      <rgbColor rgb="00A5A0A5"/>
      <rgbColor rgb="00418A9B"/>
      <rgbColor rgb="00EBF9F9"/>
      <rgbColor rgb="00BB8D8E"/>
      <rgbColor rgb="00CCD2D0"/>
      <rgbColor rgb="00BFC0A6"/>
      <rgbColor rgb="009D9FB1"/>
      <rgbColor rgb="00D5E8FF"/>
      <rgbColor rgb="00638281"/>
      <rgbColor rgb="003D83A3"/>
      <rgbColor rgb="00AEC2D2"/>
      <rgbColor rgb="00006390"/>
      <rgbColor rgb="009BBECF"/>
      <rgbColor rgb="00F0AD00"/>
      <rgbColor rgb="00FFF0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68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9.8515625" style="1" bestFit="1" customWidth="1"/>
    <col min="3" max="16384" width="9.140625" style="1" customWidth="1"/>
  </cols>
  <sheetData>
    <row r="2" spans="2:3" ht="15">
      <c r="B2" s="1" t="s">
        <v>0</v>
      </c>
      <c r="C2" s="2">
        <v>0.08</v>
      </c>
    </row>
    <row r="4" ht="15">
      <c r="B4" s="1" t="s">
        <v>1</v>
      </c>
    </row>
    <row r="5" spans="2:3" ht="15">
      <c r="B5" s="1" t="s">
        <v>2</v>
      </c>
      <c r="C5" s="2">
        <v>0.07</v>
      </c>
    </row>
    <row r="6" spans="2:3" ht="15">
      <c r="B6" s="1" t="s">
        <v>3</v>
      </c>
      <c r="C6" s="1">
        <v>6</v>
      </c>
    </row>
    <row r="7" spans="2:3" ht="15">
      <c r="B7" s="1" t="s">
        <v>4</v>
      </c>
      <c r="C7" s="1">
        <v>100</v>
      </c>
    </row>
    <row r="9" spans="2:8" ht="30.75" thickBot="1">
      <c r="B9" s="3" t="s">
        <v>5</v>
      </c>
      <c r="C9" s="3" t="s">
        <v>2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7" ht="15">
      <c r="B10" s="1">
        <v>0.5</v>
      </c>
      <c r="C10" s="1">
        <f>+IF(B10=$C$6,$C$7+$C$7*$C$5/2,$C$7*$C$5/2)</f>
        <v>3.5000000000000004</v>
      </c>
      <c r="D10" s="1">
        <f>1/(1+$C$2/2)^(2*B10)</f>
        <v>0.9615384615384615</v>
      </c>
      <c r="E10" s="1">
        <f>+C10*D10</f>
        <v>3.3653846153846154</v>
      </c>
      <c r="F10" s="1">
        <f>+E10/$E$22</f>
        <v>0.03531081937577246</v>
      </c>
      <c r="G10" s="1">
        <f>+F10*B10</f>
        <v>0.01765540968788623</v>
      </c>
    </row>
    <row r="11" spans="2:7" ht="15">
      <c r="B11" s="1">
        <v>1</v>
      </c>
      <c r="C11" s="1">
        <f aca="true" t="shared" si="0" ref="C11:C21">+IF(B11=$C$6,$C$7+$C$7*$C$5/2,$C$7*$C$5/2)</f>
        <v>3.5000000000000004</v>
      </c>
      <c r="D11" s="1">
        <f aca="true" t="shared" si="1" ref="D11:D21">1/(1+$C$2/2)^(2*B11)</f>
        <v>0.9245562130177514</v>
      </c>
      <c r="E11" s="1">
        <f aca="true" t="shared" si="2" ref="E11:E21">+C11*D11</f>
        <v>3.23594674556213</v>
      </c>
      <c r="F11" s="1">
        <f aca="true" t="shared" si="3" ref="F11:F21">+E11/$E$22</f>
        <v>0.03395271093824275</v>
      </c>
      <c r="G11" s="1">
        <f aca="true" t="shared" si="4" ref="G11:G21">+F11*B11</f>
        <v>0.03395271093824275</v>
      </c>
    </row>
    <row r="12" spans="2:7" ht="15">
      <c r="B12" s="1">
        <v>1.5</v>
      </c>
      <c r="C12" s="1">
        <f t="shared" si="0"/>
        <v>3.5000000000000004</v>
      </c>
      <c r="D12" s="1">
        <f t="shared" si="1"/>
        <v>0.8889963586709149</v>
      </c>
      <c r="E12" s="1">
        <f t="shared" si="2"/>
        <v>3.1114872553482025</v>
      </c>
      <c r="F12" s="1">
        <f t="shared" si="3"/>
        <v>0.03264683744061804</v>
      </c>
      <c r="G12" s="1">
        <f t="shared" si="4"/>
        <v>0.04897025616092706</v>
      </c>
    </row>
    <row r="13" spans="2:7" ht="15">
      <c r="B13" s="1">
        <v>2</v>
      </c>
      <c r="C13" s="1">
        <f t="shared" si="0"/>
        <v>3.5000000000000004</v>
      </c>
      <c r="D13" s="1">
        <f t="shared" si="1"/>
        <v>0.8548041910297257</v>
      </c>
      <c r="E13" s="1">
        <f t="shared" si="2"/>
        <v>2.9918146686040403</v>
      </c>
      <c r="F13" s="1">
        <f t="shared" si="3"/>
        <v>0.03139118984674811</v>
      </c>
      <c r="G13" s="1">
        <f t="shared" si="4"/>
        <v>0.06278237969349622</v>
      </c>
    </row>
    <row r="14" spans="2:7" ht="15">
      <c r="B14" s="1">
        <v>2.5</v>
      </c>
      <c r="C14" s="1">
        <f t="shared" si="0"/>
        <v>3.5000000000000004</v>
      </c>
      <c r="D14" s="1">
        <f t="shared" si="1"/>
        <v>0.8219271067593515</v>
      </c>
      <c r="E14" s="1">
        <f t="shared" si="2"/>
        <v>2.8767448736577306</v>
      </c>
      <c r="F14" s="1">
        <f t="shared" si="3"/>
        <v>0.030183836391103943</v>
      </c>
      <c r="G14" s="1">
        <f t="shared" si="4"/>
        <v>0.07545959097775985</v>
      </c>
    </row>
    <row r="15" spans="2:7" ht="15">
      <c r="B15" s="1">
        <v>3</v>
      </c>
      <c r="C15" s="1">
        <f t="shared" si="0"/>
        <v>3.5000000000000004</v>
      </c>
      <c r="D15" s="1">
        <f t="shared" si="1"/>
        <v>0.7903145257301457</v>
      </c>
      <c r="E15" s="1">
        <f t="shared" si="2"/>
        <v>2.7661008400555103</v>
      </c>
      <c r="F15" s="1">
        <f t="shared" si="3"/>
        <v>0.029022919606830715</v>
      </c>
      <c r="G15" s="1">
        <f t="shared" si="4"/>
        <v>0.08706875882049214</v>
      </c>
    </row>
    <row r="16" spans="2:7" ht="15">
      <c r="B16" s="1">
        <v>3.5</v>
      </c>
      <c r="C16" s="1">
        <f t="shared" si="0"/>
        <v>3.5000000000000004</v>
      </c>
      <c r="D16" s="1">
        <f t="shared" si="1"/>
        <v>0.7599178132020633</v>
      </c>
      <c r="E16" s="1">
        <f t="shared" si="2"/>
        <v>2.659712346207222</v>
      </c>
      <c r="F16" s="1">
        <f t="shared" si="3"/>
        <v>0.027906653468106463</v>
      </c>
      <c r="G16" s="1">
        <f t="shared" si="4"/>
        <v>0.09767328713837262</v>
      </c>
    </row>
    <row r="17" spans="2:7" ht="15">
      <c r="B17" s="1">
        <v>4</v>
      </c>
      <c r="C17" s="1">
        <f t="shared" si="0"/>
        <v>3.5000000000000004</v>
      </c>
      <c r="D17" s="1">
        <f t="shared" si="1"/>
        <v>0.7306902050019838</v>
      </c>
      <c r="E17" s="1">
        <f t="shared" si="2"/>
        <v>2.5574157175069434</v>
      </c>
      <c r="F17" s="1">
        <f t="shared" si="3"/>
        <v>0.026833320642410053</v>
      </c>
      <c r="G17" s="1">
        <f t="shared" si="4"/>
        <v>0.10733328256964021</v>
      </c>
    </row>
    <row r="18" spans="2:7" ht="15">
      <c r="B18" s="1">
        <v>4.5</v>
      </c>
      <c r="C18" s="1">
        <f t="shared" si="0"/>
        <v>3.5000000000000004</v>
      </c>
      <c r="D18" s="1">
        <f t="shared" si="1"/>
        <v>0.7025867355788304</v>
      </c>
      <c r="E18" s="1">
        <f t="shared" si="2"/>
        <v>2.459053574525907</v>
      </c>
      <c r="F18" s="1">
        <f t="shared" si="3"/>
        <v>0.0258012698484712</v>
      </c>
      <c r="G18" s="1">
        <f t="shared" si="4"/>
        <v>0.1161057143181204</v>
      </c>
    </row>
    <row r="19" spans="2:7" ht="15">
      <c r="B19" s="1">
        <v>5</v>
      </c>
      <c r="C19" s="1">
        <f t="shared" si="0"/>
        <v>3.5000000000000004</v>
      </c>
      <c r="D19" s="1">
        <f t="shared" si="1"/>
        <v>0.6755641688257985</v>
      </c>
      <c r="E19" s="1">
        <f t="shared" si="2"/>
        <v>2.364474590890295</v>
      </c>
      <c r="F19" s="1">
        <f t="shared" si="3"/>
        <v>0.02480891331583769</v>
      </c>
      <c r="G19" s="1">
        <f t="shared" si="4"/>
        <v>0.12404456657918846</v>
      </c>
    </row>
    <row r="20" spans="2:7" ht="15">
      <c r="B20" s="1">
        <v>5.5</v>
      </c>
      <c r="C20" s="1">
        <f t="shared" si="0"/>
        <v>3.5000000000000004</v>
      </c>
      <c r="D20" s="1">
        <f t="shared" si="1"/>
        <v>0.6495809315632679</v>
      </c>
      <c r="E20" s="1">
        <f t="shared" si="2"/>
        <v>2.273533260471438</v>
      </c>
      <c r="F20" s="1">
        <f t="shared" si="3"/>
        <v>0.02385472434215163</v>
      </c>
      <c r="G20" s="1">
        <f t="shared" si="4"/>
        <v>0.13120098388183396</v>
      </c>
    </row>
    <row r="21" spans="2:8" ht="15">
      <c r="B21" s="4">
        <v>6</v>
      </c>
      <c r="C21" s="4">
        <f t="shared" si="0"/>
        <v>103.5</v>
      </c>
      <c r="D21" s="4">
        <f t="shared" si="1"/>
        <v>0.6245970495800651</v>
      </c>
      <c r="E21" s="4">
        <f t="shared" si="2"/>
        <v>64.64579463153675</v>
      </c>
      <c r="F21" s="4">
        <f t="shared" si="3"/>
        <v>0.678286804783707</v>
      </c>
      <c r="G21" s="4">
        <f t="shared" si="4"/>
        <v>4.069720828702241</v>
      </c>
      <c r="H21" s="4"/>
    </row>
    <row r="22" spans="5:8" ht="15">
      <c r="E22" s="6">
        <f>+SUM(E10:E21)</f>
        <v>95.30746311975078</v>
      </c>
      <c r="G22" s="6">
        <f>+SUM(G10:G21)</f>
        <v>4.971967769468201</v>
      </c>
      <c r="H22" s="6">
        <f>+G22/(1+$C$2/2)</f>
        <v>4.78073823987327</v>
      </c>
    </row>
    <row r="24" ht="15">
      <c r="B24" s="1" t="s">
        <v>11</v>
      </c>
    </row>
    <row r="25" spans="2:3" ht="15">
      <c r="B25" s="1" t="s">
        <v>2</v>
      </c>
      <c r="C25" s="2">
        <v>0.1</v>
      </c>
    </row>
    <row r="26" spans="2:3" ht="15">
      <c r="B26" s="1" t="s">
        <v>3</v>
      </c>
      <c r="C26" s="1">
        <v>6</v>
      </c>
    </row>
    <row r="27" spans="2:3" ht="15">
      <c r="B27" s="1" t="s">
        <v>4</v>
      </c>
      <c r="C27" s="1">
        <v>100</v>
      </c>
    </row>
    <row r="29" spans="2:8" ht="30.75" thickBot="1">
      <c r="B29" s="3" t="s">
        <v>5</v>
      </c>
      <c r="C29" s="3" t="s">
        <v>2</v>
      </c>
      <c r="D29" s="3" t="s">
        <v>6</v>
      </c>
      <c r="E29" s="3" t="s">
        <v>7</v>
      </c>
      <c r="F29" s="3" t="s">
        <v>8</v>
      </c>
      <c r="G29" s="3" t="s">
        <v>9</v>
      </c>
      <c r="H29" s="3" t="s">
        <v>10</v>
      </c>
    </row>
    <row r="30" spans="2:7" ht="15">
      <c r="B30" s="1">
        <v>0.5</v>
      </c>
      <c r="C30" s="1">
        <f>+IF(B30=$C$26,$C$27+$C$27*$C$25/2,$C$27*$C$25/2)</f>
        <v>5</v>
      </c>
      <c r="D30" s="1">
        <f>1/(1+$C$2/2)^(2*B30)</f>
        <v>0.9615384615384615</v>
      </c>
      <c r="E30" s="1">
        <f>+C30*D30</f>
        <v>4.8076923076923075</v>
      </c>
      <c r="F30" s="1">
        <f>+E30/$E$42</f>
        <v>0.04395199584743056</v>
      </c>
      <c r="G30" s="1">
        <f>+F30*B30</f>
        <v>0.02197599792371528</v>
      </c>
    </row>
    <row r="31" spans="2:7" ht="15">
      <c r="B31" s="1">
        <v>1</v>
      </c>
      <c r="C31" s="1">
        <f aca="true" t="shared" si="5" ref="C31:C41">+IF(B31=$C$26,$C$27+$C$27*$C$25/2,$C$27*$C$25/2)</f>
        <v>5</v>
      </c>
      <c r="D31" s="1">
        <f aca="true" t="shared" si="6" ref="D31:D41">1/(1+$C$2/2)^(2*B31)</f>
        <v>0.9245562130177514</v>
      </c>
      <c r="E31" s="1">
        <f aca="true" t="shared" si="7" ref="E31:E41">+C31*D31</f>
        <v>4.622781065088757</v>
      </c>
      <c r="F31" s="1">
        <f aca="true" t="shared" si="8" ref="F31:F41">+E31/$E$42</f>
        <v>0.04226153446868323</v>
      </c>
      <c r="G31" s="1">
        <f aca="true" t="shared" si="9" ref="G31:G41">+F31*B31</f>
        <v>0.04226153446868323</v>
      </c>
    </row>
    <row r="32" spans="2:7" ht="15">
      <c r="B32" s="1">
        <v>1.5</v>
      </c>
      <c r="C32" s="1">
        <f t="shared" si="5"/>
        <v>5</v>
      </c>
      <c r="D32" s="1">
        <f t="shared" si="6"/>
        <v>0.8889963586709149</v>
      </c>
      <c r="E32" s="1">
        <f t="shared" si="7"/>
        <v>4.444981793354574</v>
      </c>
      <c r="F32" s="1">
        <f t="shared" si="8"/>
        <v>0.04063609083527233</v>
      </c>
      <c r="G32" s="1">
        <f t="shared" si="9"/>
        <v>0.06095413625290849</v>
      </c>
    </row>
    <row r="33" spans="2:7" ht="15">
      <c r="B33" s="1">
        <v>2</v>
      </c>
      <c r="C33" s="1">
        <f t="shared" si="5"/>
        <v>5</v>
      </c>
      <c r="D33" s="1">
        <f t="shared" si="6"/>
        <v>0.8548041910297257</v>
      </c>
      <c r="E33" s="1">
        <f t="shared" si="7"/>
        <v>4.274020955148629</v>
      </c>
      <c r="F33" s="1">
        <f t="shared" si="8"/>
        <v>0.039073164264684934</v>
      </c>
      <c r="G33" s="1">
        <f t="shared" si="9"/>
        <v>0.07814632852936987</v>
      </c>
    </row>
    <row r="34" spans="2:7" ht="15">
      <c r="B34" s="1">
        <v>2.5</v>
      </c>
      <c r="C34" s="1">
        <f t="shared" si="5"/>
        <v>5</v>
      </c>
      <c r="D34" s="1">
        <f t="shared" si="6"/>
        <v>0.8219271067593515</v>
      </c>
      <c r="E34" s="1">
        <f t="shared" si="7"/>
        <v>4.109635533796758</v>
      </c>
      <c r="F34" s="1">
        <f t="shared" si="8"/>
        <v>0.03757035025450474</v>
      </c>
      <c r="G34" s="1">
        <f t="shared" si="9"/>
        <v>0.09392587563626184</v>
      </c>
    </row>
    <row r="35" spans="2:7" ht="15">
      <c r="B35" s="1">
        <v>3</v>
      </c>
      <c r="C35" s="1">
        <f t="shared" si="5"/>
        <v>5</v>
      </c>
      <c r="D35" s="1">
        <f t="shared" si="6"/>
        <v>0.7903145257301457</v>
      </c>
      <c r="E35" s="1">
        <f t="shared" si="7"/>
        <v>3.9515726286507284</v>
      </c>
      <c r="F35" s="1">
        <f t="shared" si="8"/>
        <v>0.03612533678317763</v>
      </c>
      <c r="G35" s="1">
        <f t="shared" si="9"/>
        <v>0.10837601034953288</v>
      </c>
    </row>
    <row r="36" spans="2:7" ht="15">
      <c r="B36" s="1">
        <v>3.5</v>
      </c>
      <c r="C36" s="1">
        <f t="shared" si="5"/>
        <v>5</v>
      </c>
      <c r="D36" s="1">
        <f t="shared" si="6"/>
        <v>0.7599178132020633</v>
      </c>
      <c r="E36" s="1">
        <f t="shared" si="7"/>
        <v>3.7995890660103164</v>
      </c>
      <c r="F36" s="1">
        <f t="shared" si="8"/>
        <v>0.03473590075305542</v>
      </c>
      <c r="G36" s="1">
        <f t="shared" si="9"/>
        <v>0.12157565263569396</v>
      </c>
    </row>
    <row r="37" spans="2:7" ht="15">
      <c r="B37" s="1">
        <v>4</v>
      </c>
      <c r="C37" s="1">
        <f t="shared" si="5"/>
        <v>5</v>
      </c>
      <c r="D37" s="1">
        <f t="shared" si="6"/>
        <v>0.7306902050019838</v>
      </c>
      <c r="E37" s="1">
        <f t="shared" si="7"/>
        <v>3.653451025009919</v>
      </c>
      <c r="F37" s="1">
        <f t="shared" si="8"/>
        <v>0.03339990457024559</v>
      </c>
      <c r="G37" s="1">
        <f t="shared" si="9"/>
        <v>0.13359961828098235</v>
      </c>
    </row>
    <row r="38" spans="2:7" ht="15">
      <c r="B38" s="1">
        <v>4.5</v>
      </c>
      <c r="C38" s="1">
        <f t="shared" si="5"/>
        <v>5</v>
      </c>
      <c r="D38" s="1">
        <f t="shared" si="6"/>
        <v>0.7025867355788304</v>
      </c>
      <c r="E38" s="1">
        <f t="shared" si="7"/>
        <v>3.5129336778941522</v>
      </c>
      <c r="F38" s="1">
        <f t="shared" si="8"/>
        <v>0.03211529285600537</v>
      </c>
      <c r="G38" s="1">
        <f t="shared" si="9"/>
        <v>0.14451881785202414</v>
      </c>
    </row>
    <row r="39" spans="2:7" ht="15">
      <c r="B39" s="1">
        <v>5</v>
      </c>
      <c r="C39" s="1">
        <f t="shared" si="5"/>
        <v>5</v>
      </c>
      <c r="D39" s="1">
        <f t="shared" si="6"/>
        <v>0.6755641688257985</v>
      </c>
      <c r="E39" s="1">
        <f t="shared" si="7"/>
        <v>3.3778208441289923</v>
      </c>
      <c r="F39" s="1">
        <f t="shared" si="8"/>
        <v>0.030880089284620545</v>
      </c>
      <c r="G39" s="1">
        <f t="shared" si="9"/>
        <v>0.15440044642310272</v>
      </c>
    </row>
    <row r="40" spans="2:8" ht="15">
      <c r="B40" s="5">
        <v>5.5</v>
      </c>
      <c r="C40" s="5">
        <f t="shared" si="5"/>
        <v>5</v>
      </c>
      <c r="D40" s="5">
        <f t="shared" si="6"/>
        <v>0.6495809315632679</v>
      </c>
      <c r="E40" s="5">
        <f t="shared" si="7"/>
        <v>3.2479046578163393</v>
      </c>
      <c r="F40" s="5">
        <f t="shared" si="8"/>
        <v>0.029692393542904375</v>
      </c>
      <c r="G40" s="5">
        <f t="shared" si="9"/>
        <v>0.16330816448597407</v>
      </c>
      <c r="H40" s="5"/>
    </row>
    <row r="41" spans="2:8" ht="15">
      <c r="B41" s="4">
        <v>6</v>
      </c>
      <c r="C41" s="4">
        <f t="shared" si="5"/>
        <v>105</v>
      </c>
      <c r="D41" s="4">
        <f t="shared" si="6"/>
        <v>0.6245970495800651</v>
      </c>
      <c r="E41" s="4">
        <f t="shared" si="7"/>
        <v>65.58269020590684</v>
      </c>
      <c r="F41" s="4">
        <f t="shared" si="8"/>
        <v>0.5995579465394152</v>
      </c>
      <c r="G41" s="4">
        <f t="shared" si="9"/>
        <v>3.597347679236491</v>
      </c>
      <c r="H41" s="4"/>
    </row>
    <row r="42" spans="5:9" ht="15">
      <c r="E42" s="6">
        <f>+SUM(E30:E41)</f>
        <v>109.38507376049833</v>
      </c>
      <c r="G42" s="6">
        <f>+SUM(G30:G41)</f>
        <v>4.72039026207474</v>
      </c>
      <c r="H42" s="6">
        <f>+G42/(1+$C$2/2)</f>
        <v>4.538836790456481</v>
      </c>
      <c r="I42" s="6"/>
    </row>
    <row r="44" ht="15">
      <c r="B44" s="1" t="s">
        <v>12</v>
      </c>
    </row>
    <row r="45" spans="2:3" ht="15">
      <c r="B45" s="1" t="s">
        <v>2</v>
      </c>
      <c r="C45" s="2">
        <v>0.02</v>
      </c>
    </row>
    <row r="46" spans="2:3" ht="15">
      <c r="B46" s="1" t="s">
        <v>3</v>
      </c>
      <c r="C46" s="1">
        <v>9</v>
      </c>
    </row>
    <row r="47" spans="2:3" ht="15">
      <c r="B47" s="1" t="s">
        <v>4</v>
      </c>
      <c r="C47" s="1">
        <v>100</v>
      </c>
    </row>
    <row r="49" spans="2:8" ht="30.75" thickBot="1">
      <c r="B49" s="3" t="s">
        <v>5</v>
      </c>
      <c r="C49" s="3" t="s">
        <v>2</v>
      </c>
      <c r="D49" s="3" t="s">
        <v>6</v>
      </c>
      <c r="E49" s="3" t="s">
        <v>7</v>
      </c>
      <c r="F49" s="3" t="s">
        <v>8</v>
      </c>
      <c r="G49" s="3" t="s">
        <v>9</v>
      </c>
      <c r="H49" s="3" t="s">
        <v>10</v>
      </c>
    </row>
    <row r="50" spans="2:7" ht="15">
      <c r="B50" s="1">
        <v>0.5</v>
      </c>
      <c r="C50" s="1">
        <f>+IF(B50=$C$46,$C$47+$C$47*$C$45/2,$C$47*$C$45/2)</f>
        <v>1</v>
      </c>
      <c r="D50" s="1">
        <f>1/(1+$C$2/2)^(2*B50)</f>
        <v>0.9615384615384615</v>
      </c>
      <c r="E50" s="1">
        <f>+C50*D50</f>
        <v>0.9615384615384615</v>
      </c>
      <c r="F50" s="1">
        <f>+E50/$E$68</f>
        <v>0.01550315646897086</v>
      </c>
      <c r="G50" s="1">
        <f>+F50*B50</f>
        <v>0.00775157823448543</v>
      </c>
    </row>
    <row r="51" spans="2:7" ht="15">
      <c r="B51" s="1">
        <v>1</v>
      </c>
      <c r="C51" s="1">
        <f aca="true" t="shared" si="10" ref="C51:C67">+IF(B51=$C$46,$C$47+$C$47*$C$45/2,$C$47*$C$45/2)</f>
        <v>1</v>
      </c>
      <c r="D51" s="1">
        <f aca="true" t="shared" si="11" ref="D51:D67">1/(1+$C$2/2)^(2*B51)</f>
        <v>0.9245562130177514</v>
      </c>
      <c r="E51" s="1">
        <f aca="true" t="shared" si="12" ref="E51:E67">+C51*D51</f>
        <v>0.9245562130177514</v>
      </c>
      <c r="F51" s="1">
        <f aca="true" t="shared" si="13" ref="F51:F67">+E51/$E$68</f>
        <v>0.014906881220164286</v>
      </c>
      <c r="G51" s="1">
        <f aca="true" t="shared" si="14" ref="G51:G67">+F51*B51</f>
        <v>0.014906881220164286</v>
      </c>
    </row>
    <row r="52" spans="2:7" ht="15">
      <c r="B52" s="1">
        <v>1.5</v>
      </c>
      <c r="C52" s="1">
        <f t="shared" si="10"/>
        <v>1</v>
      </c>
      <c r="D52" s="1">
        <f t="shared" si="11"/>
        <v>0.8889963586709149</v>
      </c>
      <c r="E52" s="1">
        <f t="shared" si="12"/>
        <v>0.8889963586709149</v>
      </c>
      <c r="F52" s="1">
        <f t="shared" si="13"/>
        <v>0.014333539634773353</v>
      </c>
      <c r="G52" s="1">
        <f t="shared" si="14"/>
        <v>0.02150030945216003</v>
      </c>
    </row>
    <row r="53" spans="2:7" ht="15">
      <c r="B53" s="1">
        <v>2</v>
      </c>
      <c r="C53" s="1">
        <f t="shared" si="10"/>
        <v>1</v>
      </c>
      <c r="D53" s="1">
        <f t="shared" si="11"/>
        <v>0.8548041910297257</v>
      </c>
      <c r="E53" s="1">
        <f t="shared" si="12"/>
        <v>0.8548041910297257</v>
      </c>
      <c r="F53" s="1">
        <f t="shared" si="13"/>
        <v>0.01378224964882053</v>
      </c>
      <c r="G53" s="1">
        <f t="shared" si="14"/>
        <v>0.02756449929764106</v>
      </c>
    </row>
    <row r="54" spans="2:7" ht="15">
      <c r="B54" s="1">
        <v>2.5</v>
      </c>
      <c r="C54" s="1">
        <f t="shared" si="10"/>
        <v>1</v>
      </c>
      <c r="D54" s="1">
        <f t="shared" si="11"/>
        <v>0.8219271067593515</v>
      </c>
      <c r="E54" s="1">
        <f t="shared" si="12"/>
        <v>0.8219271067593515</v>
      </c>
      <c r="F54" s="1">
        <f t="shared" si="13"/>
        <v>0.013252163123865892</v>
      </c>
      <c r="G54" s="1">
        <f t="shared" si="14"/>
        <v>0.03313040780966473</v>
      </c>
    </row>
    <row r="55" spans="2:7" ht="15">
      <c r="B55" s="1">
        <v>3</v>
      </c>
      <c r="C55" s="1">
        <f t="shared" si="10"/>
        <v>1</v>
      </c>
      <c r="D55" s="1">
        <f t="shared" si="11"/>
        <v>0.7903145257301457</v>
      </c>
      <c r="E55" s="1">
        <f t="shared" si="12"/>
        <v>0.7903145257301457</v>
      </c>
      <c r="F55" s="1">
        <f t="shared" si="13"/>
        <v>0.012742464542178743</v>
      </c>
      <c r="G55" s="1">
        <f t="shared" si="14"/>
        <v>0.03822739362653623</v>
      </c>
    </row>
    <row r="56" spans="2:7" ht="15">
      <c r="B56" s="1">
        <v>3.5</v>
      </c>
      <c r="C56" s="1">
        <f t="shared" si="10"/>
        <v>1</v>
      </c>
      <c r="D56" s="1">
        <f t="shared" si="11"/>
        <v>0.7599178132020633</v>
      </c>
      <c r="E56" s="1">
        <f t="shared" si="12"/>
        <v>0.7599178132020633</v>
      </c>
      <c r="F56" s="1">
        <f t="shared" si="13"/>
        <v>0.012252369752094948</v>
      </c>
      <c r="G56" s="1">
        <f t="shared" si="14"/>
        <v>0.042883294132332314</v>
      </c>
    </row>
    <row r="57" spans="2:7" ht="15">
      <c r="B57" s="1">
        <v>4</v>
      </c>
      <c r="C57" s="1">
        <f t="shared" si="10"/>
        <v>1</v>
      </c>
      <c r="D57" s="1">
        <f t="shared" si="11"/>
        <v>0.7306902050019838</v>
      </c>
      <c r="E57" s="1">
        <f t="shared" si="12"/>
        <v>0.7306902050019838</v>
      </c>
      <c r="F57" s="1">
        <f t="shared" si="13"/>
        <v>0.011781124761629755</v>
      </c>
      <c r="G57" s="1">
        <f t="shared" si="14"/>
        <v>0.04712449904651902</v>
      </c>
    </row>
    <row r="58" spans="2:7" ht="15">
      <c r="B58" s="1">
        <v>4.5</v>
      </c>
      <c r="C58" s="1">
        <f t="shared" si="10"/>
        <v>1</v>
      </c>
      <c r="D58" s="1">
        <f t="shared" si="11"/>
        <v>0.7025867355788304</v>
      </c>
      <c r="E58" s="1">
        <f t="shared" si="12"/>
        <v>0.7025867355788304</v>
      </c>
      <c r="F58" s="1">
        <f t="shared" si="13"/>
        <v>0.011328004578490147</v>
      </c>
      <c r="G58" s="1">
        <f t="shared" si="14"/>
        <v>0.05097602060320566</v>
      </c>
    </row>
    <row r="59" spans="2:7" ht="15">
      <c r="B59" s="1">
        <v>5</v>
      </c>
      <c r="C59" s="1">
        <f t="shared" si="10"/>
        <v>1</v>
      </c>
      <c r="D59" s="1">
        <f t="shared" si="11"/>
        <v>0.6755641688257985</v>
      </c>
      <c r="E59" s="1">
        <f t="shared" si="12"/>
        <v>0.6755641688257985</v>
      </c>
      <c r="F59" s="1">
        <f t="shared" si="13"/>
        <v>0.010892312094702063</v>
      </c>
      <c r="G59" s="1">
        <f t="shared" si="14"/>
        <v>0.05446156047351032</v>
      </c>
    </row>
    <row r="60" spans="2:7" ht="15">
      <c r="B60" s="1">
        <v>5.5</v>
      </c>
      <c r="C60" s="1">
        <f t="shared" si="10"/>
        <v>1</v>
      </c>
      <c r="D60" s="1">
        <f t="shared" si="11"/>
        <v>0.6495809315632679</v>
      </c>
      <c r="E60" s="1">
        <f t="shared" si="12"/>
        <v>0.6495809315632679</v>
      </c>
      <c r="F60" s="1">
        <f t="shared" si="13"/>
        <v>0.010473377014136602</v>
      </c>
      <c r="G60" s="1">
        <f t="shared" si="14"/>
        <v>0.05760357357775131</v>
      </c>
    </row>
    <row r="61" spans="2:7" ht="15">
      <c r="B61" s="1">
        <v>6</v>
      </c>
      <c r="C61" s="1">
        <f t="shared" si="10"/>
        <v>1</v>
      </c>
      <c r="D61" s="1">
        <f t="shared" si="11"/>
        <v>0.6245970495800651</v>
      </c>
      <c r="E61" s="1">
        <f t="shared" si="12"/>
        <v>0.6245970495800651</v>
      </c>
      <c r="F61" s="1">
        <f t="shared" si="13"/>
        <v>0.010070554821285192</v>
      </c>
      <c r="G61" s="1">
        <f t="shared" si="14"/>
        <v>0.06042332892771115</v>
      </c>
    </row>
    <row r="62" spans="2:7" ht="15">
      <c r="B62" s="1">
        <v>6.5</v>
      </c>
      <c r="C62" s="1">
        <f t="shared" si="10"/>
        <v>1</v>
      </c>
      <c r="D62" s="1">
        <f t="shared" si="11"/>
        <v>0.600574086134678</v>
      </c>
      <c r="E62" s="1">
        <f t="shared" si="12"/>
        <v>0.600574086134678</v>
      </c>
      <c r="F62" s="1">
        <f t="shared" si="13"/>
        <v>0.009683225789697299</v>
      </c>
      <c r="G62" s="1">
        <f t="shared" si="14"/>
        <v>0.06294096763303245</v>
      </c>
    </row>
    <row r="63" spans="2:7" ht="15">
      <c r="B63" s="1">
        <v>7</v>
      </c>
      <c r="C63" s="1">
        <f t="shared" si="10"/>
        <v>1</v>
      </c>
      <c r="D63" s="1">
        <f t="shared" si="11"/>
        <v>0.5774750828218058</v>
      </c>
      <c r="E63" s="1">
        <f t="shared" si="12"/>
        <v>0.5774750828218058</v>
      </c>
      <c r="F63" s="1">
        <f t="shared" si="13"/>
        <v>0.009310794028555096</v>
      </c>
      <c r="G63" s="1">
        <f t="shared" si="14"/>
        <v>0.06517555819988567</v>
      </c>
    </row>
    <row r="64" spans="2:7" ht="15">
      <c r="B64" s="1">
        <v>7.5</v>
      </c>
      <c r="C64" s="1">
        <f t="shared" si="10"/>
        <v>1</v>
      </c>
      <c r="D64" s="1">
        <f t="shared" si="11"/>
        <v>0.5552645027132748</v>
      </c>
      <c r="E64" s="1">
        <f t="shared" si="12"/>
        <v>0.5552645027132748</v>
      </c>
      <c r="F64" s="1">
        <f t="shared" si="13"/>
        <v>0.00895268656591836</v>
      </c>
      <c r="G64" s="1">
        <f t="shared" si="14"/>
        <v>0.0671451492443877</v>
      </c>
    </row>
    <row r="65" spans="2:7" ht="15">
      <c r="B65" s="1">
        <v>8</v>
      </c>
      <c r="C65" s="1">
        <f t="shared" si="10"/>
        <v>1</v>
      </c>
      <c r="D65" s="1">
        <f t="shared" si="11"/>
        <v>0.533908175685841</v>
      </c>
      <c r="E65" s="1">
        <f t="shared" si="12"/>
        <v>0.533908175685841</v>
      </c>
      <c r="F65" s="1">
        <f t="shared" si="13"/>
        <v>0.008608352467229193</v>
      </c>
      <c r="G65" s="1">
        <f t="shared" si="14"/>
        <v>0.06886681973783354</v>
      </c>
    </row>
    <row r="66" spans="2:7" ht="15">
      <c r="B66" s="1">
        <v>8.5</v>
      </c>
      <c r="C66" s="1">
        <f t="shared" si="10"/>
        <v>1</v>
      </c>
      <c r="D66" s="1">
        <f t="shared" si="11"/>
        <v>0.5133732458517702</v>
      </c>
      <c r="E66" s="1">
        <f t="shared" si="12"/>
        <v>0.5133732458517702</v>
      </c>
      <c r="F66" s="1">
        <f t="shared" si="13"/>
        <v>0.008277261987720377</v>
      </c>
      <c r="G66" s="1">
        <f t="shared" si="14"/>
        <v>0.07035672689562321</v>
      </c>
    </row>
    <row r="67" spans="2:8" ht="15">
      <c r="B67" s="4">
        <v>9</v>
      </c>
      <c r="C67" s="4">
        <f t="shared" si="10"/>
        <v>101</v>
      </c>
      <c r="D67" s="4">
        <f t="shared" si="11"/>
        <v>0.4936281210113175</v>
      </c>
      <c r="E67" s="4">
        <f t="shared" si="12"/>
        <v>49.856440222143064</v>
      </c>
      <c r="F67" s="4">
        <f t="shared" si="13"/>
        <v>0.8038494814997673</v>
      </c>
      <c r="G67" s="4">
        <f t="shared" si="14"/>
        <v>7.234645333497906</v>
      </c>
      <c r="H67" s="4"/>
    </row>
    <row r="68" spans="5:8" ht="15">
      <c r="E68" s="6">
        <f>+SUM(E50:E67)</f>
        <v>62.022109075848796</v>
      </c>
      <c r="G68" s="6">
        <f>+SUM(G50:G67)</f>
        <v>8.02568390161035</v>
      </c>
      <c r="H68" s="6">
        <f>+G68/(1+$C$2/2)</f>
        <v>7.717003751548413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16384" width="9.140625" style="1" customWidth="1"/>
  </cols>
  <sheetData>
    <row r="2" spans="2:3" ht="15">
      <c r="B2" s="1" t="s">
        <v>0</v>
      </c>
      <c r="C2" s="2">
        <v>0.08</v>
      </c>
    </row>
    <row r="3" spans="9:11" ht="15">
      <c r="I3" s="8"/>
      <c r="J3" s="8" t="s">
        <v>16</v>
      </c>
      <c r="K3" s="8" t="s">
        <v>8</v>
      </c>
    </row>
    <row r="4" spans="2:11" ht="15">
      <c r="B4" s="1" t="s">
        <v>13</v>
      </c>
      <c r="C4" s="7">
        <v>10000</v>
      </c>
      <c r="I4" s="8">
        <f>+$D$10*$K$4+$D$11*$K$5+$D$12*$K$6</f>
        <v>7.000000000000032</v>
      </c>
      <c r="J4" s="8">
        <v>7</v>
      </c>
      <c r="K4" s="8">
        <v>0.3123819804207979</v>
      </c>
    </row>
    <row r="5" spans="2:11" ht="15">
      <c r="B5" s="1" t="s">
        <v>3</v>
      </c>
      <c r="C5" s="1">
        <v>7</v>
      </c>
      <c r="I5" s="8">
        <f>+$D$10*$K$4+$D$11*$K$5+$D$12*$K$6</f>
        <v>7.000000000000032</v>
      </c>
      <c r="J5" s="8">
        <v>7</v>
      </c>
      <c r="K5" s="8">
        <v>0.29657571534766913</v>
      </c>
    </row>
    <row r="6" spans="2:11" ht="15">
      <c r="B6" s="1" t="s">
        <v>9</v>
      </c>
      <c r="C6" s="1">
        <f>+C5</f>
        <v>7</v>
      </c>
      <c r="I6" s="8">
        <f>+$D$10*$K$4+$D$11*$K$5+$D$12*$K$6</f>
        <v>7.000000000000032</v>
      </c>
      <c r="J6" s="8">
        <v>7</v>
      </c>
      <c r="K6" s="8">
        <v>0.5042428523852258</v>
      </c>
    </row>
    <row r="7" spans="2:3" ht="15">
      <c r="B7" s="1" t="s">
        <v>15</v>
      </c>
      <c r="C7" s="1">
        <f>+C4/(1+C2/2)^(2*C5)</f>
        <v>5774.750828218058</v>
      </c>
    </row>
    <row r="9" spans="2:6" ht="15.75" thickBot="1">
      <c r="B9" s="9" t="s">
        <v>14</v>
      </c>
      <c r="C9" s="9" t="s">
        <v>15</v>
      </c>
      <c r="D9" s="9" t="s">
        <v>9</v>
      </c>
      <c r="E9" s="9" t="s">
        <v>8</v>
      </c>
      <c r="F9" s="9" t="s">
        <v>17</v>
      </c>
    </row>
    <row r="10" spans="2:6" ht="15">
      <c r="B10" s="1">
        <v>1</v>
      </c>
      <c r="C10" s="1">
        <f>+Duration!E22</f>
        <v>95.30746311975078</v>
      </c>
      <c r="D10" s="1">
        <f>+Duration!G22</f>
        <v>4.971967769468201</v>
      </c>
      <c r="E10" s="1">
        <f>+K4</f>
        <v>0.3123819804207979</v>
      </c>
      <c r="F10" s="1">
        <f>+E10*$C$7/C10</f>
        <v>18.927458995407545</v>
      </c>
    </row>
    <row r="11" spans="2:6" ht="15">
      <c r="B11" s="1">
        <v>2</v>
      </c>
      <c r="C11" s="1">
        <f>+Duration!E42</f>
        <v>109.38507376049833</v>
      </c>
      <c r="D11" s="1">
        <f>+Duration!G42</f>
        <v>4.72039026207474</v>
      </c>
      <c r="E11" s="1">
        <f>+K5</f>
        <v>0.29657571534766913</v>
      </c>
      <c r="F11" s="1">
        <f>+E11*$C$7/C11</f>
        <v>15.657080065450357</v>
      </c>
    </row>
    <row r="12" spans="2:6" ht="15">
      <c r="B12" s="1">
        <v>3</v>
      </c>
      <c r="C12" s="1">
        <f>+Duration!E68</f>
        <v>62.022109075848796</v>
      </c>
      <c r="D12" s="1">
        <f>+Duration!G68</f>
        <v>8.02568390161035</v>
      </c>
      <c r="E12" s="1">
        <f>+K6</f>
        <v>0.5042428523852258</v>
      </c>
      <c r="F12" s="1">
        <f>+E12*$C$7/C12</f>
        <v>46.949013389299495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Cazenove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Cazenove &amp; Co.</dc:creator>
  <cp:keywords/>
  <dc:description/>
  <cp:lastModifiedBy>fraobi</cp:lastModifiedBy>
  <dcterms:created xsi:type="dcterms:W3CDTF">2002-12-16T16:20:48Z</dcterms:created>
  <dcterms:modified xsi:type="dcterms:W3CDTF">2006-05-02T08:06:22Z</dcterms:modified>
  <cp:category/>
  <cp:version/>
  <cp:contentType/>
  <cp:contentStatus/>
</cp:coreProperties>
</file>