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<sst xmlns="http://schemas.openxmlformats.org/spreadsheetml/2006/main" count="57" uniqueCount="46">
  <si>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x</t>
  </si>
  <si>
    <t>y</t>
  </si>
  <si>
    <t>x^2</t>
  </si>
  <si>
    <t>y^2</t>
  </si>
  <si>
    <t>xy</t>
  </si>
  <si>
    <t>y(x)</t>
  </si>
  <si>
    <t>Գումար</t>
  </si>
  <si>
    <t>Միջին</t>
  </si>
  <si>
    <t>Դիսպերսիա x</t>
  </si>
  <si>
    <t>Դիսպերսիա y</t>
  </si>
  <si>
    <t>Միջին քառակոսային շեղումը y(x)</t>
  </si>
  <si>
    <t>Միջին քառակոսային շեղումը y(y)</t>
  </si>
  <si>
    <t>Կորելիացիայի գործակից r xy</t>
  </si>
  <si>
    <t>Ռեգռեսսիա հավասարումը</t>
  </si>
  <si>
    <t>a</t>
  </si>
  <si>
    <t>b</t>
  </si>
  <si>
    <t>Ռեգռեսիայի գործակից (էլաստիկության) Y=</t>
  </si>
  <si>
    <t>Կորելացիայի ինդեքս</t>
  </si>
  <si>
    <t>0+10X</t>
  </si>
  <si>
    <t>(y-y(x)) ^2</t>
  </si>
  <si>
    <t>(y-yմիջ)^2</t>
  </si>
  <si>
    <t>2.2.0790</t>
  </si>
  <si>
    <t>а</t>
  </si>
  <si>
    <t>22237.55+0.02X</t>
  </si>
  <si>
    <t>Сумма</t>
  </si>
  <si>
    <t>Средняя</t>
  </si>
  <si>
    <t>Дисперсия x</t>
  </si>
  <si>
    <t>Дисперсия y</t>
  </si>
  <si>
    <t>Средне квадратическое отклонение y(x)</t>
  </si>
  <si>
    <t>Средне квадратическое отклонение y(y)</t>
  </si>
  <si>
    <t>Коэффициент корреляции r xy</t>
  </si>
  <si>
    <t>Уравнение регрессии</t>
  </si>
  <si>
    <t>Коэффициент регрессии (эластичности) Y=</t>
  </si>
  <si>
    <t>Индекс корреляции</t>
  </si>
  <si>
    <t>Коэффициент детерминации  r^2</t>
  </si>
  <si>
    <t>T наблюдение</t>
  </si>
  <si>
    <t>случаев изменение x-а приводит к изменению y-а</t>
  </si>
  <si>
    <t>2008 год</t>
  </si>
  <si>
    <t>Отклонения</t>
  </si>
  <si>
    <t>Выручка тыс драм</t>
  </si>
  <si>
    <t>Себестоимость тыс драм</t>
  </si>
  <si>
    <t>Таблица Стьюдента</t>
  </si>
  <si>
    <t>Т табличное</t>
  </si>
  <si>
    <t>???????????????</t>
  </si>
  <si>
    <t>Фактическая 
себестоимость тыс драм</t>
  </si>
  <si>
    <t>Вычисленная 
себестоимость тыс драм Y=</t>
  </si>
</sst>
</file>

<file path=xl/styles.xml><?xml version="1.0" encoding="utf-8"?>
<styleSheet xmlns="http://schemas.openxmlformats.org/spreadsheetml/2006/main">
  <numFmts count="19">
    <numFmt numFmtId="5" formatCode="#,##0&quot;$&quot;_);\(#,##0&quot;$&quot;\)"/>
    <numFmt numFmtId="6" formatCode="#,##0&quot;$&quot;_);[Red]\(#,##0&quot;$&quot;\)"/>
    <numFmt numFmtId="7" formatCode="#,##0.00&quot;$&quot;_);\(#,##0.00&quot;$&quot;\)"/>
    <numFmt numFmtId="8" formatCode="#,##0.00&quot;$&quot;_);[Red]\(#,##0.00&quot;$&quot;\)"/>
    <numFmt numFmtId="42" formatCode="_ * #,##0_)&quot;$&quot;_ ;_ * \(#,##0\)&quot;$&quot;_ ;_ * &quot;-&quot;_)&quot;$&quot;_ ;_ @_ "/>
    <numFmt numFmtId="41" formatCode="_ * #,##0_)_$_ ;_ * \(#,##0\)_$_ ;_ * &quot;-&quot;_)_$_ ;_ @_ "/>
    <numFmt numFmtId="44" formatCode="_ * #,##0.00_)&quot;$&quot;_ ;_ * \(#,##0.00\)&quot;$&quot;_ ;_ * &quot;-&quot;??_)&quot;$&quot;_ ;_ @_ "/>
    <numFmt numFmtId="43" formatCode="_ * #,##0.00_)_$_ ;_ * \(#,##0.00\)_$_ ;_ * &quot;-&quot;??_)_$_ ;_ @_ "/>
    <numFmt numFmtId="164" formatCode="#,##0.00_$"/>
    <numFmt numFmtId="165" formatCode="#,##0.000000000000"/>
    <numFmt numFmtId="166" formatCode="#,##0.0000000000000"/>
    <numFmt numFmtId="167" formatCode="#,##0.0000000000"/>
    <numFmt numFmtId="168" formatCode="#,##0.00000000000000"/>
    <numFmt numFmtId="169" formatCode="#,##0.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Ђ-2]\ #,##0.00_);[Red]\([$Ђ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i/>
      <sz val="11"/>
      <color rgb="FF333333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4F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39" fillId="33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19" borderId="0" xfId="0" applyFill="1" applyAlignment="1">
      <alignment/>
    </xf>
    <xf numFmtId="164" fontId="0" fillId="19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2">
      <selection activeCell="C38" sqref="C38"/>
    </sheetView>
  </sheetViews>
  <sheetFormatPr defaultColWidth="9.140625" defaultRowHeight="15"/>
  <cols>
    <col min="1" max="1" width="41.140625" style="0" bestFit="1" customWidth="1"/>
    <col min="2" max="2" width="16.421875" style="0" bestFit="1" customWidth="1"/>
    <col min="3" max="10" width="16.57421875" style="0" customWidth="1"/>
  </cols>
  <sheetData>
    <row r="1" ht="26.25">
      <c r="A1" s="17" t="s">
        <v>37</v>
      </c>
    </row>
    <row r="2" spans="1:10" ht="30">
      <c r="A2" s="14"/>
      <c r="B2" s="18" t="s">
        <v>39</v>
      </c>
      <c r="C2" s="18" t="s">
        <v>40</v>
      </c>
      <c r="D2" s="14"/>
      <c r="E2" s="14"/>
      <c r="F2" s="14"/>
      <c r="G2" s="14"/>
      <c r="H2" s="14"/>
      <c r="I2" s="14"/>
      <c r="J2" s="14"/>
    </row>
    <row r="3" spans="1:10" ht="15">
      <c r="A3" s="14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5" t="s">
        <v>20</v>
      </c>
      <c r="I3" s="15" t="s">
        <v>19</v>
      </c>
      <c r="J3" s="14"/>
    </row>
    <row r="4" spans="1:10" ht="15">
      <c r="A4" s="14">
        <v>1</v>
      </c>
      <c r="B4" s="14">
        <v>14213</v>
      </c>
      <c r="C4" s="14">
        <v>13305.666000000001</v>
      </c>
      <c r="D4" s="14">
        <f aca="true" t="shared" si="0" ref="D4:E9">+B4*B4</f>
        <v>202009369</v>
      </c>
      <c r="E4" s="14">
        <f t="shared" si="0"/>
        <v>177040747.70355603</v>
      </c>
      <c r="F4" s="14">
        <f aca="true" t="shared" si="1" ref="F4:F9">+C4*B4</f>
        <v>189113430.858</v>
      </c>
      <c r="G4" s="14">
        <f aca="true" t="shared" si="2" ref="G4:G9">1.32*B4+15.21</f>
        <v>18776.37</v>
      </c>
      <c r="H4" s="15">
        <f aca="true" t="shared" si="3" ref="H4:H9">(C4-$C$17)^2</f>
        <v>91538277.37004325</v>
      </c>
      <c r="I4" s="15">
        <f aca="true" t="shared" si="4" ref="I4:I9">(C4-G4)^2</f>
        <v>29928602.255615976</v>
      </c>
      <c r="J4" s="16">
        <f aca="true" t="shared" si="5" ref="J4:J9">(B4-$B$17)^2</f>
        <v>253881733.44444448</v>
      </c>
    </row>
    <row r="5" spans="1:10" ht="15">
      <c r="A5" s="14">
        <v>2</v>
      </c>
      <c r="B5" s="14">
        <v>12569</v>
      </c>
      <c r="C5" s="14">
        <v>11623.99179</v>
      </c>
      <c r="D5" s="14">
        <f t="shared" si="0"/>
        <v>157979761</v>
      </c>
      <c r="E5" s="14">
        <f t="shared" si="0"/>
        <v>135117185.1339874</v>
      </c>
      <c r="F5" s="14">
        <f t="shared" si="1"/>
        <v>146101952.80851</v>
      </c>
      <c r="G5" s="14">
        <f t="shared" si="2"/>
        <v>16606.29</v>
      </c>
      <c r="H5" s="15">
        <f t="shared" si="3"/>
        <v>126545356.16185461</v>
      </c>
      <c r="I5" s="15">
        <f t="shared" si="4"/>
        <v>24823295.45336921</v>
      </c>
      <c r="J5" s="16">
        <f t="shared" si="5"/>
        <v>308974365.4444445</v>
      </c>
    </row>
    <row r="6" spans="1:10" ht="15">
      <c r="A6" s="14">
        <v>3</v>
      </c>
      <c r="B6" s="14">
        <v>20583</v>
      </c>
      <c r="C6" s="14">
        <v>18354.1</v>
      </c>
      <c r="D6" s="14">
        <f t="shared" si="0"/>
        <v>423659889</v>
      </c>
      <c r="E6" s="14">
        <f t="shared" si="0"/>
        <v>336872986.80999994</v>
      </c>
      <c r="F6" s="14">
        <f t="shared" si="1"/>
        <v>377782440.29999995</v>
      </c>
      <c r="G6" s="14">
        <f t="shared" si="2"/>
        <v>27184.77</v>
      </c>
      <c r="H6" s="15">
        <f t="shared" si="3"/>
        <v>20422534.292353824</v>
      </c>
      <c r="I6" s="15">
        <f t="shared" si="4"/>
        <v>77980732.64890003</v>
      </c>
      <c r="J6" s="16">
        <f t="shared" si="5"/>
        <v>91463720.11111113</v>
      </c>
    </row>
    <row r="7" spans="1:10" ht="15">
      <c r="A7" s="14">
        <v>4</v>
      </c>
      <c r="B7" s="14">
        <v>28727</v>
      </c>
      <c r="C7" s="14">
        <v>24374.2</v>
      </c>
      <c r="D7" s="14">
        <f t="shared" si="0"/>
        <v>825240529</v>
      </c>
      <c r="E7" s="14">
        <f t="shared" si="0"/>
        <v>594101625.64</v>
      </c>
      <c r="F7" s="14">
        <f t="shared" si="1"/>
        <v>700197643.4</v>
      </c>
      <c r="G7" s="14">
        <f t="shared" si="2"/>
        <v>37934.85</v>
      </c>
      <c r="H7" s="15">
        <f t="shared" si="3"/>
        <v>2252911.4937573224</v>
      </c>
      <c r="I7" s="15">
        <f t="shared" si="4"/>
        <v>183891228.42249995</v>
      </c>
      <c r="J7" s="16">
        <f t="shared" si="5"/>
        <v>2015453.444444448</v>
      </c>
    </row>
    <row r="8" spans="1:10" ht="15">
      <c r="A8" s="14">
        <v>5</v>
      </c>
      <c r="B8" s="14">
        <v>28125</v>
      </c>
      <c r="C8" s="14">
        <v>23390.199999999997</v>
      </c>
      <c r="D8" s="14">
        <f t="shared" si="0"/>
        <v>791015625</v>
      </c>
      <c r="E8" s="14">
        <f t="shared" si="0"/>
        <v>547101456.0399998</v>
      </c>
      <c r="F8" s="14">
        <f t="shared" si="1"/>
        <v>657849374.9999999</v>
      </c>
      <c r="G8" s="14">
        <f t="shared" si="2"/>
        <v>37140.21</v>
      </c>
      <c r="H8" s="15">
        <f t="shared" si="3"/>
        <v>267258.1713173152</v>
      </c>
      <c r="I8" s="15">
        <f t="shared" si="4"/>
        <v>189062775.00010005</v>
      </c>
      <c r="J8" s="16">
        <f t="shared" si="5"/>
        <v>4087136.111111116</v>
      </c>
    </row>
    <row r="9" spans="1:10" ht="15">
      <c r="A9" s="14">
        <v>6</v>
      </c>
      <c r="B9" s="14">
        <v>33169</v>
      </c>
      <c r="C9" s="14">
        <v>28422.6</v>
      </c>
      <c r="D9" s="14">
        <f t="shared" si="0"/>
        <v>1100182561</v>
      </c>
      <c r="E9" s="14">
        <f t="shared" si="0"/>
        <v>807844190.7599999</v>
      </c>
      <c r="F9" s="14">
        <f t="shared" si="1"/>
        <v>942749219.4</v>
      </c>
      <c r="G9" s="14">
        <f t="shared" si="2"/>
        <v>43798.29</v>
      </c>
      <c r="H9" s="15">
        <f t="shared" si="3"/>
        <v>30795509.44091798</v>
      </c>
      <c r="I9" s="15">
        <f t="shared" si="4"/>
        <v>236411842.97610006</v>
      </c>
      <c r="J9" s="16">
        <f t="shared" si="5"/>
        <v>9134498.77777777</v>
      </c>
    </row>
    <row r="10" spans="1:10" ht="15">
      <c r="A10" s="14">
        <v>7</v>
      </c>
      <c r="B10" s="14">
        <v>33607</v>
      </c>
      <c r="C10" s="14">
        <v>29086.5</v>
      </c>
      <c r="D10" s="14">
        <f aca="true" t="shared" si="6" ref="D10:D15">+B10*B10</f>
        <v>1129430449</v>
      </c>
      <c r="E10" s="14">
        <f aca="true" t="shared" si="7" ref="E10:E15">+C10*C10</f>
        <v>846024482.25</v>
      </c>
      <c r="F10" s="14">
        <f aca="true" t="shared" si="8" ref="F10:F15">+C10*B10</f>
        <v>977510005.5</v>
      </c>
      <c r="G10" s="14">
        <f aca="true" t="shared" si="9" ref="G10:G15">1.32*B10+15.21</f>
        <v>44376.450000000004</v>
      </c>
      <c r="H10" s="15">
        <f aca="true" t="shared" si="10" ref="H10:H15">(C10-$C$17)^2</f>
        <v>38604726.3814545</v>
      </c>
      <c r="I10" s="15">
        <f aca="true" t="shared" si="11" ref="I10:I15">(C10-G10)^2</f>
        <v>233782571.00250015</v>
      </c>
      <c r="J10" s="16">
        <f aca="true" t="shared" si="12" ref="J10:J15">(B10-$B$17)^2</f>
        <v>11973906.777777769</v>
      </c>
    </row>
    <row r="11" spans="1:10" ht="15">
      <c r="A11" s="14">
        <v>8</v>
      </c>
      <c r="B11" s="14">
        <v>36667</v>
      </c>
      <c r="C11" s="14">
        <v>29794.3</v>
      </c>
      <c r="D11" s="14">
        <f t="shared" si="6"/>
        <v>1344468889</v>
      </c>
      <c r="E11" s="14">
        <f t="shared" si="7"/>
        <v>887700312.49</v>
      </c>
      <c r="F11" s="14">
        <f t="shared" si="8"/>
        <v>1092467598.1</v>
      </c>
      <c r="G11" s="14">
        <f t="shared" si="9"/>
        <v>48415.65</v>
      </c>
      <c r="H11" s="15">
        <f t="shared" si="10"/>
        <v>47901212.49416082</v>
      </c>
      <c r="I11" s="15">
        <f t="shared" si="11"/>
        <v>346754675.8225001</v>
      </c>
      <c r="J11" s="16">
        <f t="shared" si="12"/>
        <v>42514746.77777776</v>
      </c>
    </row>
    <row r="12" spans="1:10" ht="15">
      <c r="A12" s="14">
        <v>9</v>
      </c>
      <c r="B12" s="14">
        <v>34643</v>
      </c>
      <c r="C12" s="14">
        <v>29329.100000000002</v>
      </c>
      <c r="D12" s="14">
        <f t="shared" si="6"/>
        <v>1200137449</v>
      </c>
      <c r="E12" s="14">
        <f t="shared" si="7"/>
        <v>860196106.8100002</v>
      </c>
      <c r="F12" s="14">
        <f t="shared" si="8"/>
        <v>1016048011.3000001</v>
      </c>
      <c r="G12" s="14">
        <f t="shared" si="9"/>
        <v>45743.97</v>
      </c>
      <c r="H12" s="15">
        <f t="shared" si="10"/>
        <v>41678259.834812194</v>
      </c>
      <c r="I12" s="15">
        <f t="shared" si="11"/>
        <v>269447957.11689997</v>
      </c>
      <c r="J12" s="16">
        <f t="shared" si="12"/>
        <v>20217013.444444433</v>
      </c>
    </row>
    <row r="13" spans="1:10" ht="15">
      <c r="A13" s="14">
        <v>10</v>
      </c>
      <c r="B13" s="14">
        <v>22252</v>
      </c>
      <c r="C13" s="14">
        <v>22206.1</v>
      </c>
      <c r="D13" s="14">
        <f t="shared" si="6"/>
        <v>495151504</v>
      </c>
      <c r="E13" s="14">
        <f t="shared" si="7"/>
        <v>493110877.2099999</v>
      </c>
      <c r="F13" s="14">
        <f t="shared" si="8"/>
        <v>494130137.2</v>
      </c>
      <c r="G13" s="14">
        <f t="shared" si="9"/>
        <v>29387.850000000002</v>
      </c>
      <c r="H13" s="15">
        <f t="shared" si="10"/>
        <v>445062.19117381796</v>
      </c>
      <c r="I13" s="15">
        <f t="shared" si="11"/>
        <v>51577533.06250005</v>
      </c>
      <c r="J13" s="16">
        <f t="shared" si="12"/>
        <v>62325761.7777778</v>
      </c>
    </row>
    <row r="14" spans="1:10" ht="15">
      <c r="A14" s="14">
        <v>11</v>
      </c>
      <c r="B14" s="14">
        <v>40856</v>
      </c>
      <c r="C14" s="14">
        <v>34485</v>
      </c>
      <c r="D14" s="14">
        <f t="shared" si="6"/>
        <v>1669212736</v>
      </c>
      <c r="E14" s="14">
        <f t="shared" si="7"/>
        <v>1189215225</v>
      </c>
      <c r="F14" s="14">
        <f t="shared" si="8"/>
        <v>1408919160</v>
      </c>
      <c r="G14" s="14">
        <f t="shared" si="9"/>
        <v>53945.130000000005</v>
      </c>
      <c r="H14" s="15">
        <f t="shared" si="10"/>
        <v>134833206.809902</v>
      </c>
      <c r="I14" s="15">
        <f t="shared" si="11"/>
        <v>378696659.6169002</v>
      </c>
      <c r="J14" s="16">
        <f t="shared" si="12"/>
        <v>114689820.44444442</v>
      </c>
    </row>
    <row r="15" spans="1:10" ht="15">
      <c r="A15" s="14">
        <v>12</v>
      </c>
      <c r="B15" s="14">
        <v>56349</v>
      </c>
      <c r="C15" s="14">
        <v>10107</v>
      </c>
      <c r="D15" s="14">
        <f t="shared" si="6"/>
        <v>3175209801</v>
      </c>
      <c r="E15" s="14">
        <f t="shared" si="7"/>
        <v>102151449</v>
      </c>
      <c r="F15" s="14">
        <f t="shared" si="8"/>
        <v>569519343</v>
      </c>
      <c r="G15" s="14">
        <f t="shared" si="9"/>
        <v>74395.89000000001</v>
      </c>
      <c r="H15" s="15">
        <f t="shared" si="10"/>
        <v>162976623.71067196</v>
      </c>
      <c r="I15" s="15">
        <f t="shared" si="11"/>
        <v>4133061377.4321017</v>
      </c>
      <c r="J15" s="16">
        <f t="shared" si="12"/>
        <v>686562272.111111</v>
      </c>
    </row>
    <row r="16" spans="1:10" ht="15">
      <c r="A16" s="14" t="s">
        <v>24</v>
      </c>
      <c r="B16" s="14">
        <f>SUM(B4:B15)</f>
        <v>361760</v>
      </c>
      <c r="C16" s="14">
        <f aca="true" t="shared" si="13" ref="C16:J16">SUM(C4:C15)</f>
        <v>274478.75779</v>
      </c>
      <c r="D16" s="14">
        <f t="shared" si="13"/>
        <v>12513698562</v>
      </c>
      <c r="E16" s="14">
        <f t="shared" si="13"/>
        <v>6976476644.847544</v>
      </c>
      <c r="F16" s="14">
        <f t="shared" si="13"/>
        <v>8572388316.86651</v>
      </c>
      <c r="G16" s="14">
        <f t="shared" si="13"/>
        <v>477705.72</v>
      </c>
      <c r="H16" s="14">
        <f t="shared" si="13"/>
        <v>698260938.3524196</v>
      </c>
      <c r="I16" s="14">
        <f t="shared" si="13"/>
        <v>6155419250.809987</v>
      </c>
      <c r="J16" s="14">
        <f t="shared" si="13"/>
        <v>1607840428.6666667</v>
      </c>
    </row>
    <row r="17" spans="1:10" ht="15">
      <c r="A17" s="14" t="s">
        <v>25</v>
      </c>
      <c r="B17" s="15">
        <f>AVERAGE(B4:B15)</f>
        <v>30146.666666666668</v>
      </c>
      <c r="C17" s="15">
        <f aca="true" t="shared" si="14" ref="C17:J17">AVERAGE(C4:C15)</f>
        <v>22873.229815833332</v>
      </c>
      <c r="D17" s="15">
        <f t="shared" si="14"/>
        <v>1042808213.5</v>
      </c>
      <c r="E17" s="15">
        <f t="shared" si="14"/>
        <v>581373053.7372953</v>
      </c>
      <c r="F17" s="15">
        <f t="shared" si="14"/>
        <v>714365693.0722092</v>
      </c>
      <c r="G17" s="15">
        <f t="shared" si="14"/>
        <v>39808.81</v>
      </c>
      <c r="H17" s="15">
        <f t="shared" si="14"/>
        <v>58188411.5293683</v>
      </c>
      <c r="I17" s="15">
        <f t="shared" si="14"/>
        <v>512951604.2341656</v>
      </c>
      <c r="J17" s="15">
        <f t="shared" si="14"/>
        <v>133986702.3888889</v>
      </c>
    </row>
    <row r="18" spans="1:2" ht="15">
      <c r="A18" t="s">
        <v>26</v>
      </c>
      <c r="B18" s="1">
        <f>+D16/6-B17*B17</f>
        <v>1176794915.8888888</v>
      </c>
    </row>
    <row r="19" spans="1:2" ht="15">
      <c r="A19" t="s">
        <v>27</v>
      </c>
      <c r="B19" s="1">
        <f>+E16/6-C17*C17</f>
        <v>639561465.2666636</v>
      </c>
    </row>
    <row r="20" spans="1:2" ht="15">
      <c r="A20" t="s">
        <v>28</v>
      </c>
      <c r="B20" s="1">
        <f>+SQRT(B18)</f>
        <v>34304.4445500709</v>
      </c>
    </row>
    <row r="21" spans="1:2" ht="15">
      <c r="A21" t="s">
        <v>29</v>
      </c>
      <c r="B21" s="1">
        <f>+SQRT(B19)</f>
        <v>25289.552492415984</v>
      </c>
    </row>
    <row r="22" spans="1:2" ht="15">
      <c r="A22" t="s">
        <v>30</v>
      </c>
      <c r="B22">
        <f>+(F17-B17*C17)/(B20*B21)</f>
        <v>0.02860264927261344</v>
      </c>
    </row>
    <row r="23" ht="15">
      <c r="A23" t="s">
        <v>31</v>
      </c>
    </row>
    <row r="24" spans="1:2" ht="15">
      <c r="A24" t="s">
        <v>15</v>
      </c>
      <c r="B24" s="1">
        <f>+B22*B21/B20</f>
        <v>0.021086136495990185</v>
      </c>
    </row>
    <row r="25" spans="1:2" ht="15">
      <c r="A25" t="s">
        <v>14</v>
      </c>
      <c r="B25" s="1">
        <f>-B17*B24+C17</f>
        <v>22237.55308760088</v>
      </c>
    </row>
    <row r="26" spans="1:2" ht="15">
      <c r="A26" t="s">
        <v>32</v>
      </c>
      <c r="B26" s="4" t="s">
        <v>23</v>
      </c>
    </row>
    <row r="27" spans="1:2" ht="15">
      <c r="A27" t="s">
        <v>33</v>
      </c>
      <c r="B27" s="5">
        <f>+H16/(H16+I16)</f>
        <v>0.10188116735539633</v>
      </c>
    </row>
    <row r="28" spans="1:2" ht="15">
      <c r="A28" t="s">
        <v>34</v>
      </c>
      <c r="B28" s="1">
        <f>+B22*B22</f>
        <v>0.0008181115454121341</v>
      </c>
    </row>
    <row r="29" spans="2:3" ht="15">
      <c r="B29" s="6">
        <f>+B28</f>
        <v>0.0008181115454121341</v>
      </c>
      <c r="C29" t="s">
        <v>36</v>
      </c>
    </row>
    <row r="30" spans="1:2" ht="15">
      <c r="A30" t="s">
        <v>35</v>
      </c>
      <c r="B30" s="1">
        <f>+B22*SQRT(COUNT(B4:B9)-2)/SQRT(1-B28)</f>
        <v>0.057228713070576184</v>
      </c>
    </row>
    <row r="31" spans="1:2" ht="15">
      <c r="A31" s="21" t="s">
        <v>42</v>
      </c>
      <c r="B31" s="22" t="s">
        <v>43</v>
      </c>
    </row>
    <row r="32" spans="1:5" ht="45">
      <c r="A32" s="19" t="s">
        <v>37</v>
      </c>
      <c r="B32" s="18" t="s">
        <v>39</v>
      </c>
      <c r="C32" s="18" t="s">
        <v>45</v>
      </c>
      <c r="D32" s="18" t="s">
        <v>44</v>
      </c>
      <c r="E32" s="20" t="s">
        <v>38</v>
      </c>
    </row>
    <row r="33" spans="1:5" ht="15">
      <c r="A33" s="14">
        <v>1</v>
      </c>
      <c r="B33" s="14">
        <v>20474</v>
      </c>
      <c r="C33" s="14">
        <f>+B33*$B$24+$B$25</f>
        <v>22669.270646219786</v>
      </c>
      <c r="D33" s="14">
        <v>21439.5</v>
      </c>
      <c r="E33" s="14">
        <f aca="true" t="shared" si="15" ref="E33:E38">+C33-D33</f>
        <v>1229.7706462197857</v>
      </c>
    </row>
    <row r="34" spans="1:5" ht="15">
      <c r="A34" s="14">
        <v>2</v>
      </c>
      <c r="B34" s="14">
        <v>16786</v>
      </c>
      <c r="C34" s="14">
        <f>+B34*$B$24+$B$25</f>
        <v>22591.504974822572</v>
      </c>
      <c r="D34" s="14">
        <v>17175</v>
      </c>
      <c r="E34" s="14">
        <f t="shared" si="15"/>
        <v>5416.504974822572</v>
      </c>
    </row>
    <row r="35" spans="1:5" ht="15">
      <c r="A35" s="14">
        <v>3</v>
      </c>
      <c r="B35" s="14">
        <v>22408</v>
      </c>
      <c r="C35" s="14">
        <f>+B35*$B$24+$B$25</f>
        <v>22710.05123420303</v>
      </c>
      <c r="D35" s="14">
        <v>21719</v>
      </c>
      <c r="E35" s="14">
        <f t="shared" si="15"/>
        <v>991.0512342030306</v>
      </c>
    </row>
    <row r="36" spans="1:5" ht="15">
      <c r="A36" s="14">
        <v>4</v>
      </c>
      <c r="B36" s="14">
        <v>33303</v>
      </c>
      <c r="C36" s="14">
        <f>+B36*$B$24+$B$25</f>
        <v>22939.784691326844</v>
      </c>
      <c r="D36" s="14">
        <v>27713.6</v>
      </c>
      <c r="E36" s="14">
        <f t="shared" si="15"/>
        <v>-4773.8153086731545</v>
      </c>
    </row>
    <row r="37" spans="1:5" ht="15">
      <c r="A37" s="14">
        <v>5</v>
      </c>
      <c r="B37" s="14">
        <v>28137</v>
      </c>
      <c r="C37" s="14">
        <f>+B37*$B$24+$B$25</f>
        <v>22830.853710188556</v>
      </c>
      <c r="D37" s="14">
        <v>26757.9</v>
      </c>
      <c r="E37" s="14">
        <f t="shared" si="15"/>
        <v>-3927.0462898114456</v>
      </c>
    </row>
    <row r="38" spans="1:5" ht="15">
      <c r="A38" s="14">
        <v>6</v>
      </c>
      <c r="B38" s="14">
        <v>28346</v>
      </c>
      <c r="C38" s="14">
        <f>+B38*$B$24+$B$25</f>
        <v>22835.26071271622</v>
      </c>
      <c r="D38" s="14">
        <v>30151.2</v>
      </c>
      <c r="E38" s="14">
        <f t="shared" si="15"/>
        <v>-7315.939287283782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1.140625" style="0" bestFit="1" customWidth="1"/>
    <col min="2" max="2" width="7.57421875" style="0" bestFit="1" customWidth="1"/>
    <col min="3" max="3" width="9.28125" style="0" bestFit="1" customWidth="1"/>
    <col min="4" max="6" width="11.140625" style="0" bestFit="1" customWidth="1"/>
    <col min="8" max="8" width="9.28125" style="1" customWidth="1"/>
    <col min="9" max="9" width="10.28125" style="1" customWidth="1"/>
  </cols>
  <sheetData>
    <row r="2" spans="2:9" ht="1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s="1" t="s">
        <v>20</v>
      </c>
      <c r="I2" s="1" t="s">
        <v>19</v>
      </c>
    </row>
    <row r="3" spans="2:10" ht="15">
      <c r="B3">
        <v>1</v>
      </c>
      <c r="C3">
        <v>10</v>
      </c>
      <c r="D3">
        <f>+B3*B3</f>
        <v>1</v>
      </c>
      <c r="E3">
        <f>+C3*C3</f>
        <v>100</v>
      </c>
      <c r="F3">
        <f aca="true" t="shared" si="0" ref="F3:F8">+C3*B3</f>
        <v>10</v>
      </c>
      <c r="G3">
        <f aca="true" t="shared" si="1" ref="G3:G8">10*B3+0</f>
        <v>10</v>
      </c>
      <c r="H3" s="1">
        <f>(C3-$C$10)^2</f>
        <v>625</v>
      </c>
      <c r="I3" s="1">
        <f aca="true" t="shared" si="2" ref="I3:I8">(C3-G3)^2</f>
        <v>0</v>
      </c>
      <c r="J3" s="2">
        <f>(B3-$B$10)^2</f>
        <v>6.25</v>
      </c>
    </row>
    <row r="4" spans="2:10" ht="15">
      <c r="B4">
        <v>2</v>
      </c>
      <c r="C4">
        <v>20</v>
      </c>
      <c r="D4">
        <f aca="true" t="shared" si="3" ref="D4:E8">+B4*B4</f>
        <v>4</v>
      </c>
      <c r="E4">
        <f t="shared" si="3"/>
        <v>400</v>
      </c>
      <c r="F4">
        <f t="shared" si="0"/>
        <v>40</v>
      </c>
      <c r="G4">
        <f t="shared" si="1"/>
        <v>20</v>
      </c>
      <c r="H4" s="1">
        <f>(C4-$C$10)^2</f>
        <v>225</v>
      </c>
      <c r="I4" s="1">
        <f t="shared" si="2"/>
        <v>0</v>
      </c>
      <c r="J4" s="2">
        <f aca="true" t="shared" si="4" ref="J3:J8">(B4-$B$10)^2</f>
        <v>2.25</v>
      </c>
    </row>
    <row r="5" spans="2:10" ht="15">
      <c r="B5">
        <v>3</v>
      </c>
      <c r="C5">
        <v>30</v>
      </c>
      <c r="D5">
        <f t="shared" si="3"/>
        <v>9</v>
      </c>
      <c r="E5">
        <f t="shared" si="3"/>
        <v>900</v>
      </c>
      <c r="F5">
        <f t="shared" si="0"/>
        <v>90</v>
      </c>
      <c r="G5">
        <f t="shared" si="1"/>
        <v>30</v>
      </c>
      <c r="H5" s="1">
        <f>(C5-$C$10)^2</f>
        <v>25</v>
      </c>
      <c r="I5" s="1">
        <f t="shared" si="2"/>
        <v>0</v>
      </c>
      <c r="J5" s="2">
        <f t="shared" si="4"/>
        <v>0.25</v>
      </c>
    </row>
    <row r="6" spans="2:10" ht="15">
      <c r="B6">
        <v>4</v>
      </c>
      <c r="C6">
        <v>40</v>
      </c>
      <c r="D6">
        <f t="shared" si="3"/>
        <v>16</v>
      </c>
      <c r="E6">
        <f t="shared" si="3"/>
        <v>1600</v>
      </c>
      <c r="F6">
        <f t="shared" si="0"/>
        <v>160</v>
      </c>
      <c r="G6">
        <f t="shared" si="1"/>
        <v>40</v>
      </c>
      <c r="H6" s="1">
        <f>(C6-$C$10)^2</f>
        <v>25</v>
      </c>
      <c r="I6" s="1">
        <f t="shared" si="2"/>
        <v>0</v>
      </c>
      <c r="J6" s="2">
        <f t="shared" si="4"/>
        <v>0.25</v>
      </c>
    </row>
    <row r="7" spans="2:10" ht="15">
      <c r="B7">
        <v>5</v>
      </c>
      <c r="C7">
        <v>50</v>
      </c>
      <c r="D7">
        <f t="shared" si="3"/>
        <v>25</v>
      </c>
      <c r="E7">
        <f t="shared" si="3"/>
        <v>2500</v>
      </c>
      <c r="F7">
        <f t="shared" si="0"/>
        <v>250</v>
      </c>
      <c r="G7">
        <f t="shared" si="1"/>
        <v>50</v>
      </c>
      <c r="H7" s="1">
        <f>(C7-$C$10)^2</f>
        <v>225</v>
      </c>
      <c r="I7" s="1">
        <f t="shared" si="2"/>
        <v>0</v>
      </c>
      <c r="J7" s="2">
        <f t="shared" si="4"/>
        <v>2.25</v>
      </c>
    </row>
    <row r="8" spans="2:10" ht="15">
      <c r="B8">
        <v>6</v>
      </c>
      <c r="C8">
        <v>60</v>
      </c>
      <c r="D8">
        <f t="shared" si="3"/>
        <v>36</v>
      </c>
      <c r="E8">
        <f t="shared" si="3"/>
        <v>3600</v>
      </c>
      <c r="F8">
        <f t="shared" si="0"/>
        <v>360</v>
      </c>
      <c r="G8">
        <f t="shared" si="1"/>
        <v>60</v>
      </c>
      <c r="H8" s="1">
        <f>(C8-$C$10)^2</f>
        <v>625</v>
      </c>
      <c r="I8" s="1">
        <f t="shared" si="2"/>
        <v>0</v>
      </c>
      <c r="J8" s="2">
        <f t="shared" si="4"/>
        <v>6.25</v>
      </c>
    </row>
    <row r="9" spans="1:9" ht="15">
      <c r="A9" t="s">
        <v>6</v>
      </c>
      <c r="B9">
        <f>SUM(B3:B8)</f>
        <v>21</v>
      </c>
      <c r="C9">
        <f aca="true" t="shared" si="5" ref="C9:I9">SUM(C3:C8)</f>
        <v>210</v>
      </c>
      <c r="D9">
        <f t="shared" si="5"/>
        <v>91</v>
      </c>
      <c r="E9">
        <f t="shared" si="5"/>
        <v>9100</v>
      </c>
      <c r="F9">
        <f t="shared" si="5"/>
        <v>910</v>
      </c>
      <c r="G9">
        <f t="shared" si="5"/>
        <v>210</v>
      </c>
      <c r="H9">
        <f t="shared" si="5"/>
        <v>1750</v>
      </c>
      <c r="I9" s="1">
        <f t="shared" si="5"/>
        <v>0</v>
      </c>
    </row>
    <row r="10" spans="1:9" ht="15">
      <c r="A10" t="s">
        <v>7</v>
      </c>
      <c r="B10" s="1">
        <f>AVERAGE(B3:B8)</f>
        <v>3.5</v>
      </c>
      <c r="C10" s="1">
        <f aca="true" t="shared" si="6" ref="C10:I10">AVERAGE(C3:C8)</f>
        <v>35</v>
      </c>
      <c r="D10" s="1">
        <f t="shared" si="6"/>
        <v>15.166666666666666</v>
      </c>
      <c r="E10" s="1">
        <f t="shared" si="6"/>
        <v>1516.6666666666667</v>
      </c>
      <c r="F10" s="1">
        <f t="shared" si="6"/>
        <v>151.66666666666666</v>
      </c>
      <c r="G10" s="1">
        <f t="shared" si="6"/>
        <v>35</v>
      </c>
      <c r="H10" s="1">
        <f t="shared" si="6"/>
        <v>291.6666666666667</v>
      </c>
      <c r="I10" s="1">
        <f t="shared" si="6"/>
        <v>0</v>
      </c>
    </row>
    <row r="11" spans="1:2" ht="15">
      <c r="A11" t="s">
        <v>8</v>
      </c>
      <c r="B11" s="1">
        <f>+D9/6-B10*B10</f>
        <v>2.916666666666666</v>
      </c>
    </row>
    <row r="12" spans="1:2" ht="15">
      <c r="A12" t="s">
        <v>9</v>
      </c>
      <c r="B12" s="1">
        <f>+E9/6-C10*C10</f>
        <v>291.66666666666674</v>
      </c>
    </row>
    <row r="13" spans="1:2" ht="15">
      <c r="A13" t="s">
        <v>10</v>
      </c>
      <c r="B13" s="1">
        <f>+SQRT(B11)</f>
        <v>1.707825127659933</v>
      </c>
    </row>
    <row r="14" spans="1:2" ht="15">
      <c r="A14" t="s">
        <v>11</v>
      </c>
      <c r="B14" s="1">
        <f>+SQRT(B12)</f>
        <v>17.07825127659933</v>
      </c>
    </row>
    <row r="15" spans="1:2" ht="15">
      <c r="A15" t="s">
        <v>12</v>
      </c>
      <c r="B15">
        <f>+(F10-B10*C10)/(B13*B14)</f>
        <v>0.9999999999999997</v>
      </c>
    </row>
    <row r="16" ht="15">
      <c r="A16" t="s">
        <v>13</v>
      </c>
    </row>
    <row r="17" spans="1:2" ht="15">
      <c r="A17" t="s">
        <v>15</v>
      </c>
      <c r="B17" s="1">
        <f>+B15*B14/B13</f>
        <v>9.999999999999996</v>
      </c>
    </row>
    <row r="18" spans="1:2" ht="15">
      <c r="A18" t="s">
        <v>22</v>
      </c>
      <c r="B18" s="1">
        <f>-B10*B17+C10</f>
        <v>0</v>
      </c>
    </row>
    <row r="19" spans="1:2" ht="15">
      <c r="A19" t="s">
        <v>16</v>
      </c>
      <c r="B19" s="4" t="s">
        <v>18</v>
      </c>
    </row>
    <row r="20" ht="15">
      <c r="A20" t="s">
        <v>17</v>
      </c>
    </row>
    <row r="21" ht="15">
      <c r="B2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9" ht="15.75" thickBot="1">
      <c r="A1" s="9"/>
      <c r="B1" s="11" t="s">
        <v>41</v>
      </c>
      <c r="C1" s="12"/>
      <c r="D1" s="12"/>
      <c r="E1" s="12"/>
      <c r="F1" s="12"/>
      <c r="G1" s="12"/>
      <c r="H1" s="12"/>
      <c r="I1" s="13"/>
    </row>
    <row r="2" spans="1:9" ht="15.75" thickBot="1">
      <c r="A2" s="10"/>
      <c r="B2" s="7">
        <v>0.8</v>
      </c>
      <c r="C2" s="7">
        <v>0.9</v>
      </c>
      <c r="D2" s="7">
        <v>0.95</v>
      </c>
      <c r="E2" s="7">
        <v>0.98</v>
      </c>
      <c r="F2" s="7">
        <v>0.99</v>
      </c>
      <c r="G2" s="7">
        <v>0.995</v>
      </c>
      <c r="H2" s="7">
        <v>0.998</v>
      </c>
      <c r="I2" s="7">
        <v>0.999</v>
      </c>
    </row>
    <row r="3" spans="1:9" ht="15.75" thickBot="1">
      <c r="A3" s="7">
        <v>1</v>
      </c>
      <c r="B3" s="8">
        <v>3.077</v>
      </c>
      <c r="C3" s="8">
        <v>6.313</v>
      </c>
      <c r="D3" s="8">
        <v>12.706</v>
      </c>
      <c r="E3" s="8">
        <v>31.82</v>
      </c>
      <c r="F3" s="8">
        <v>63.656</v>
      </c>
      <c r="G3" s="8">
        <v>127.656</v>
      </c>
      <c r="H3" s="8">
        <v>318.306</v>
      </c>
      <c r="I3" s="8">
        <v>636.619</v>
      </c>
    </row>
    <row r="4" spans="1:9" ht="15.75" thickBot="1">
      <c r="A4" s="7">
        <v>2</v>
      </c>
      <c r="B4" s="8">
        <v>1.885</v>
      </c>
      <c r="C4" s="8">
        <v>2.92</v>
      </c>
      <c r="D4" s="8">
        <v>4.302</v>
      </c>
      <c r="E4" s="8">
        <v>6.964</v>
      </c>
      <c r="F4" s="8">
        <v>9.924</v>
      </c>
      <c r="G4" s="8">
        <v>14.089</v>
      </c>
      <c r="H4" s="8">
        <v>22.327</v>
      </c>
      <c r="I4" s="8">
        <v>31.599</v>
      </c>
    </row>
    <row r="5" spans="1:9" ht="15.75" thickBot="1">
      <c r="A5" s="7">
        <v>3</v>
      </c>
      <c r="B5" s="8">
        <v>1.6377</v>
      </c>
      <c r="C5" s="8">
        <v>2.3534</v>
      </c>
      <c r="D5" s="8">
        <v>3.182</v>
      </c>
      <c r="E5" s="8">
        <v>4.54</v>
      </c>
      <c r="F5" s="8">
        <v>5.84</v>
      </c>
      <c r="G5" s="8">
        <v>7.458</v>
      </c>
      <c r="H5" s="8">
        <v>10.214</v>
      </c>
      <c r="I5" s="8">
        <v>12.924</v>
      </c>
    </row>
    <row r="6" spans="1:9" ht="15.75" thickBot="1">
      <c r="A6" s="7">
        <v>4</v>
      </c>
      <c r="B6" s="8">
        <v>1.5332</v>
      </c>
      <c r="C6" s="8">
        <v>2.1318</v>
      </c>
      <c r="D6" s="8">
        <v>2.776</v>
      </c>
      <c r="E6" s="8">
        <v>3.746</v>
      </c>
      <c r="F6" s="8">
        <v>4.604</v>
      </c>
      <c r="G6" s="8">
        <v>5.597</v>
      </c>
      <c r="H6" s="8">
        <v>7.173</v>
      </c>
      <c r="I6" s="8">
        <v>8.61</v>
      </c>
    </row>
    <row r="7" spans="1:9" ht="15.75" thickBot="1">
      <c r="A7" s="7">
        <v>5</v>
      </c>
      <c r="B7" s="8">
        <v>1.4759</v>
      </c>
      <c r="C7" s="8">
        <v>2.015</v>
      </c>
      <c r="D7" s="8">
        <v>2.57</v>
      </c>
      <c r="E7" s="8">
        <v>3.649</v>
      </c>
      <c r="F7" s="8">
        <v>4.0321</v>
      </c>
      <c r="G7" s="8">
        <v>4.773</v>
      </c>
      <c r="H7" s="8">
        <v>5.893</v>
      </c>
      <c r="I7" s="8">
        <v>6.863</v>
      </c>
    </row>
    <row r="8" spans="1:9" ht="15.75" thickBot="1">
      <c r="A8" s="7">
        <v>6</v>
      </c>
      <c r="B8" s="8">
        <v>1.439</v>
      </c>
      <c r="C8" s="8">
        <v>1.943</v>
      </c>
      <c r="D8" s="8">
        <v>2.446</v>
      </c>
      <c r="E8" s="8">
        <v>3.142</v>
      </c>
      <c r="F8" s="8">
        <v>3.707</v>
      </c>
      <c r="G8" s="8">
        <v>4.316</v>
      </c>
      <c r="H8" s="8">
        <v>5.207</v>
      </c>
      <c r="I8" s="8">
        <v>5.958</v>
      </c>
    </row>
    <row r="9" spans="1:9" ht="15.75" thickBot="1">
      <c r="A9" s="7">
        <v>7</v>
      </c>
      <c r="B9" s="8">
        <v>1.4149</v>
      </c>
      <c r="C9" s="8">
        <v>1.8946</v>
      </c>
      <c r="D9" s="8">
        <v>2.3646</v>
      </c>
      <c r="E9" s="8">
        <v>2.998</v>
      </c>
      <c r="F9" s="8">
        <v>3.4995</v>
      </c>
      <c r="G9" s="8">
        <v>4.2293</v>
      </c>
      <c r="H9" s="8">
        <v>4.785</v>
      </c>
      <c r="I9" s="8">
        <v>5.4079</v>
      </c>
    </row>
    <row r="10" spans="1:9" ht="15.75" thickBot="1">
      <c r="A10" s="7">
        <v>8</v>
      </c>
      <c r="B10" s="8">
        <v>1.3968</v>
      </c>
      <c r="C10" s="8">
        <v>1.8596</v>
      </c>
      <c r="D10" s="8">
        <v>2.306</v>
      </c>
      <c r="E10" s="8">
        <v>2.8965</v>
      </c>
      <c r="F10" s="8">
        <v>3.3554</v>
      </c>
      <c r="G10" s="8">
        <v>3.832</v>
      </c>
      <c r="H10" s="8">
        <v>4.5008</v>
      </c>
      <c r="I10" s="8">
        <v>5.0413</v>
      </c>
    </row>
    <row r="11" spans="1:9" ht="15.75" thickBot="1">
      <c r="A11" s="7">
        <v>9</v>
      </c>
      <c r="B11" s="8">
        <v>1.383</v>
      </c>
      <c r="C11" s="8">
        <v>1.8331</v>
      </c>
      <c r="D11" s="8">
        <v>2.2622</v>
      </c>
      <c r="E11" s="8">
        <v>2.8214</v>
      </c>
      <c r="F11" s="8">
        <v>3.2498</v>
      </c>
      <c r="G11" s="8">
        <v>3.6897</v>
      </c>
      <c r="H11" s="8">
        <v>4.2968</v>
      </c>
      <c r="I11" s="8">
        <v>4.78</v>
      </c>
    </row>
    <row r="12" spans="1:9" ht="15.75" thickBot="1">
      <c r="A12" s="7">
        <v>10</v>
      </c>
      <c r="B12" s="8">
        <v>1.372</v>
      </c>
      <c r="C12" s="8">
        <v>1.8125</v>
      </c>
      <c r="D12" s="8">
        <v>2.2281</v>
      </c>
      <c r="E12" s="8">
        <v>2.7638</v>
      </c>
      <c r="F12" s="8">
        <v>3.1693</v>
      </c>
      <c r="G12" s="8">
        <v>3.5814</v>
      </c>
      <c r="H12" s="8">
        <v>4.1437</v>
      </c>
      <c r="I12" s="8">
        <v>4.5869</v>
      </c>
    </row>
    <row r="13" spans="1:9" ht="15.75" thickBot="1">
      <c r="A13" s="7">
        <v>11</v>
      </c>
      <c r="B13" s="8">
        <v>1.363</v>
      </c>
      <c r="C13" s="8">
        <v>1.795</v>
      </c>
      <c r="D13" s="8">
        <v>2.201</v>
      </c>
      <c r="E13" s="8">
        <v>2.718</v>
      </c>
      <c r="F13" s="8">
        <v>3.105</v>
      </c>
      <c r="G13" s="8">
        <v>3.496</v>
      </c>
      <c r="H13" s="8">
        <v>4.024</v>
      </c>
      <c r="I13" s="8">
        <v>4.437</v>
      </c>
    </row>
    <row r="14" spans="1:9" ht="15.75" thickBot="1">
      <c r="A14" s="7">
        <v>12</v>
      </c>
      <c r="B14" s="8">
        <v>1.3562</v>
      </c>
      <c r="C14" s="8">
        <v>1.7823</v>
      </c>
      <c r="D14" s="8">
        <v>2.1788</v>
      </c>
      <c r="E14" s="8">
        <v>2.681</v>
      </c>
      <c r="F14" s="8">
        <v>3.0845</v>
      </c>
      <c r="G14" s="8">
        <v>3.4284</v>
      </c>
      <c r="H14" s="8">
        <v>3.929</v>
      </c>
      <c r="I14" s="8">
        <v>4.178</v>
      </c>
    </row>
    <row r="15" spans="1:9" ht="15.75" thickBot="1">
      <c r="A15" s="7">
        <v>13</v>
      </c>
      <c r="B15" s="8">
        <v>1.3502</v>
      </c>
      <c r="C15" s="8">
        <v>1.7709</v>
      </c>
      <c r="D15" s="8">
        <v>2.1604</v>
      </c>
      <c r="E15" s="8">
        <v>2.6503</v>
      </c>
      <c r="F15" s="8">
        <v>3.1123</v>
      </c>
      <c r="G15" s="8">
        <v>3.3725</v>
      </c>
      <c r="H15" s="8">
        <v>3.852</v>
      </c>
      <c r="I15" s="8">
        <v>4.22</v>
      </c>
    </row>
    <row r="16" spans="1:9" ht="15.75" thickBot="1">
      <c r="A16" s="7">
        <v>14</v>
      </c>
      <c r="B16" s="8">
        <v>1.345</v>
      </c>
      <c r="C16" s="8">
        <v>1.7613</v>
      </c>
      <c r="D16" s="8">
        <v>2.1448</v>
      </c>
      <c r="E16" s="8">
        <v>2.6245</v>
      </c>
      <c r="F16" s="8">
        <v>2.976</v>
      </c>
      <c r="G16" s="8">
        <v>3.3257</v>
      </c>
      <c r="H16" s="8">
        <v>3.787</v>
      </c>
      <c r="I16" s="8">
        <v>4.14</v>
      </c>
    </row>
    <row r="17" spans="1:9" ht="15.75" thickBot="1">
      <c r="A17" s="7">
        <v>15</v>
      </c>
      <c r="B17" s="8">
        <v>1.3406</v>
      </c>
      <c r="C17" s="8">
        <v>1.753</v>
      </c>
      <c r="D17" s="8">
        <v>2.1314</v>
      </c>
      <c r="E17" s="8">
        <v>2.6025</v>
      </c>
      <c r="F17" s="8">
        <v>2.9467</v>
      </c>
      <c r="G17" s="8">
        <v>3.286</v>
      </c>
      <c r="H17" s="8">
        <v>3.732</v>
      </c>
      <c r="I17" s="8">
        <v>4.072</v>
      </c>
    </row>
    <row r="18" spans="1:9" ht="15.75" thickBot="1">
      <c r="A18" s="7">
        <v>16</v>
      </c>
      <c r="B18" s="8">
        <v>1.336</v>
      </c>
      <c r="C18" s="8">
        <v>1.745</v>
      </c>
      <c r="D18" s="8">
        <v>2.119</v>
      </c>
      <c r="E18" s="8">
        <v>2.583</v>
      </c>
      <c r="F18" s="8">
        <v>2.92</v>
      </c>
      <c r="G18" s="8">
        <v>3.252</v>
      </c>
      <c r="H18" s="8">
        <v>3.686</v>
      </c>
      <c r="I18" s="8">
        <v>4.015</v>
      </c>
    </row>
    <row r="19" spans="1:9" ht="15.75" thickBot="1">
      <c r="A19" s="7">
        <v>17</v>
      </c>
      <c r="B19" s="8">
        <v>1.3334</v>
      </c>
      <c r="C19" s="8">
        <v>1.7396</v>
      </c>
      <c r="D19" s="8">
        <v>2.1098</v>
      </c>
      <c r="E19" s="8">
        <v>2.5668</v>
      </c>
      <c r="F19" s="8">
        <v>2.8982</v>
      </c>
      <c r="G19" s="8">
        <v>3.2224</v>
      </c>
      <c r="H19" s="8">
        <v>3.6458</v>
      </c>
      <c r="I19" s="8">
        <v>3.965</v>
      </c>
    </row>
    <row r="20" spans="1:9" ht="15.75" thickBot="1">
      <c r="A20" s="7">
        <v>18</v>
      </c>
      <c r="B20" s="8">
        <v>1.3304</v>
      </c>
      <c r="C20" s="8">
        <v>1.7341</v>
      </c>
      <c r="D20" s="8">
        <v>2.1009</v>
      </c>
      <c r="E20" s="8">
        <v>2.5514</v>
      </c>
      <c r="F20" s="8">
        <v>2.8784</v>
      </c>
      <c r="G20" s="8">
        <v>3.1966</v>
      </c>
      <c r="H20" s="8">
        <v>3.6105</v>
      </c>
      <c r="I20" s="8">
        <v>3.9216</v>
      </c>
    </row>
    <row r="21" spans="1:9" ht="15.75" thickBot="1">
      <c r="A21" s="7">
        <v>19</v>
      </c>
      <c r="B21" s="8">
        <v>1.3277</v>
      </c>
      <c r="C21" s="8">
        <v>1.7291</v>
      </c>
      <c r="D21" s="8">
        <v>2.093</v>
      </c>
      <c r="E21" s="8">
        <v>2.5395</v>
      </c>
      <c r="F21" s="8">
        <v>2.8609</v>
      </c>
      <c r="G21" s="8">
        <v>3.1737</v>
      </c>
      <c r="H21" s="8">
        <v>3.5794</v>
      </c>
      <c r="I21" s="8">
        <v>3.8834</v>
      </c>
    </row>
    <row r="22" spans="1:9" ht="15.75" thickBot="1">
      <c r="A22" s="7">
        <v>20</v>
      </c>
      <c r="B22" s="8">
        <v>1.3253</v>
      </c>
      <c r="C22" s="8">
        <v>1.7247</v>
      </c>
      <c r="D22" s="8">
        <v>2.086</v>
      </c>
      <c r="E22" s="8">
        <v>2.528</v>
      </c>
      <c r="F22" s="8">
        <v>2.8453</v>
      </c>
      <c r="G22" s="8">
        <v>3.1534</v>
      </c>
      <c r="H22" s="8">
        <v>3.5518</v>
      </c>
      <c r="I22" s="8">
        <v>3.8495</v>
      </c>
    </row>
    <row r="23" spans="1:9" ht="15.75" thickBot="1">
      <c r="A23" s="7">
        <v>21</v>
      </c>
      <c r="B23" s="8">
        <v>1.323</v>
      </c>
      <c r="C23" s="8">
        <v>1.72</v>
      </c>
      <c r="D23" s="8" t="s">
        <v>21</v>
      </c>
      <c r="E23" s="8">
        <v>2.517</v>
      </c>
      <c r="F23" s="8">
        <v>2.831</v>
      </c>
      <c r="G23" s="8">
        <v>3.135</v>
      </c>
      <c r="H23" s="8">
        <v>3.527</v>
      </c>
      <c r="I23" s="8">
        <v>3.819</v>
      </c>
    </row>
    <row r="24" spans="1:9" ht="15.75" thickBot="1">
      <c r="A24" s="7">
        <v>22</v>
      </c>
      <c r="B24" s="8">
        <v>1.3212</v>
      </c>
      <c r="C24" s="8">
        <v>1.7117</v>
      </c>
      <c r="D24" s="8">
        <v>2.0739</v>
      </c>
      <c r="E24" s="8">
        <v>2.5083</v>
      </c>
      <c r="F24" s="8">
        <v>2.8188</v>
      </c>
      <c r="G24" s="8">
        <v>3.1188</v>
      </c>
      <c r="H24" s="8">
        <v>3.505</v>
      </c>
      <c r="I24" s="8">
        <v>3.7921</v>
      </c>
    </row>
    <row r="25" spans="1:9" ht="15.75" thickBot="1">
      <c r="A25" s="7">
        <v>23</v>
      </c>
      <c r="B25" s="8">
        <v>1.3195</v>
      </c>
      <c r="C25" s="8">
        <v>1.7139</v>
      </c>
      <c r="D25" s="8">
        <v>2.0687</v>
      </c>
      <c r="E25" s="8">
        <v>2.4999</v>
      </c>
      <c r="F25" s="8">
        <v>2.8073</v>
      </c>
      <c r="G25" s="8">
        <v>3.104</v>
      </c>
      <c r="H25" s="8">
        <v>3.485</v>
      </c>
      <c r="I25" s="8">
        <v>3.7676</v>
      </c>
    </row>
    <row r="26" spans="1:9" ht="15.75" thickBot="1">
      <c r="A26" s="7">
        <v>24</v>
      </c>
      <c r="B26" s="8">
        <v>1.3178</v>
      </c>
      <c r="C26" s="8">
        <v>1.7109</v>
      </c>
      <c r="D26" s="8">
        <v>2.0639</v>
      </c>
      <c r="E26" s="8">
        <v>2.4922</v>
      </c>
      <c r="F26" s="8">
        <v>2.7969</v>
      </c>
      <c r="G26" s="8">
        <v>3.0905</v>
      </c>
      <c r="H26" s="8">
        <v>3.4668</v>
      </c>
      <c r="I26" s="8">
        <v>3.7454</v>
      </c>
    </row>
    <row r="27" spans="1:9" ht="15.75" thickBot="1">
      <c r="A27" s="7">
        <v>25</v>
      </c>
      <c r="B27" s="8">
        <v>1.3163</v>
      </c>
      <c r="C27" s="8">
        <v>1.7081</v>
      </c>
      <c r="D27" s="8">
        <v>2.0595</v>
      </c>
      <c r="E27" s="8">
        <v>2.4851</v>
      </c>
      <c r="F27" s="8">
        <v>2.7874</v>
      </c>
      <c r="G27" s="8">
        <v>3.0782</v>
      </c>
      <c r="H27" s="8">
        <v>3.4502</v>
      </c>
      <c r="I27" s="8">
        <v>3.7251</v>
      </c>
    </row>
    <row r="28" spans="1:9" ht="15.75" thickBot="1">
      <c r="A28" s="7">
        <v>26</v>
      </c>
      <c r="B28" s="8">
        <v>1.315</v>
      </c>
      <c r="C28" s="8">
        <v>1.705</v>
      </c>
      <c r="D28" s="8">
        <v>2.059</v>
      </c>
      <c r="E28" s="8">
        <v>2.478</v>
      </c>
      <c r="F28" s="8">
        <v>2.778</v>
      </c>
      <c r="G28" s="8">
        <v>3.066</v>
      </c>
      <c r="H28" s="8">
        <v>3.436</v>
      </c>
      <c r="I28" s="8">
        <v>3.706</v>
      </c>
    </row>
    <row r="29" spans="1:9" ht="15.75" thickBot="1">
      <c r="A29" s="7">
        <v>27</v>
      </c>
      <c r="B29" s="8">
        <v>1.3137</v>
      </c>
      <c r="C29" s="8">
        <v>1.7033</v>
      </c>
      <c r="D29" s="8">
        <v>2.0518</v>
      </c>
      <c r="E29" s="8">
        <v>2.4727</v>
      </c>
      <c r="F29" s="8">
        <v>2.7707</v>
      </c>
      <c r="G29" s="8">
        <v>3.0565</v>
      </c>
      <c r="H29" s="8">
        <v>3.421</v>
      </c>
      <c r="I29" s="8">
        <v>3.6896</v>
      </c>
    </row>
    <row r="30" spans="1:9" ht="15.75" thickBot="1">
      <c r="A30" s="7">
        <v>28</v>
      </c>
      <c r="B30" s="8">
        <v>1.3125</v>
      </c>
      <c r="C30" s="8">
        <v>1.7011</v>
      </c>
      <c r="D30" s="8">
        <v>2.0484</v>
      </c>
      <c r="E30" s="8">
        <v>2.4671</v>
      </c>
      <c r="F30" s="8">
        <v>2.7633</v>
      </c>
      <c r="G30" s="8">
        <v>3.0469</v>
      </c>
      <c r="H30" s="8">
        <v>3.4082</v>
      </c>
      <c r="I30" s="8">
        <v>3.6739</v>
      </c>
    </row>
    <row r="31" spans="1:9" ht="15.75" thickBot="1">
      <c r="A31" s="7">
        <v>29</v>
      </c>
      <c r="B31" s="8">
        <v>1.3114</v>
      </c>
      <c r="C31" s="8">
        <v>1.6991</v>
      </c>
      <c r="D31" s="8">
        <v>2.0452</v>
      </c>
      <c r="E31" s="8">
        <v>2.462</v>
      </c>
      <c r="F31" s="8">
        <v>2.7564</v>
      </c>
      <c r="G31" s="8">
        <v>3.036</v>
      </c>
      <c r="H31" s="8">
        <v>3.3962</v>
      </c>
      <c r="I31" s="8">
        <v>3.8494</v>
      </c>
    </row>
    <row r="32" spans="1:9" ht="15.75" thickBot="1">
      <c r="A32" s="7">
        <v>30</v>
      </c>
      <c r="B32" s="8">
        <v>1.3104</v>
      </c>
      <c r="C32" s="8">
        <v>1.6973</v>
      </c>
      <c r="D32" s="8">
        <v>2.0423</v>
      </c>
      <c r="E32" s="8">
        <v>2.4573</v>
      </c>
      <c r="F32" s="8">
        <v>2.75</v>
      </c>
      <c r="G32" s="8">
        <v>3.0298</v>
      </c>
      <c r="H32" s="8">
        <v>3.3852</v>
      </c>
      <c r="I32" s="8">
        <v>3.646</v>
      </c>
    </row>
    <row r="33" spans="1:9" ht="15.75" thickBot="1">
      <c r="A33" s="7">
        <v>32</v>
      </c>
      <c r="B33" s="8">
        <v>1.308</v>
      </c>
      <c r="C33" s="8">
        <v>1.693</v>
      </c>
      <c r="D33" s="8">
        <v>2.036</v>
      </c>
      <c r="E33" s="8">
        <v>2.448</v>
      </c>
      <c r="F33" s="8">
        <v>2.738</v>
      </c>
      <c r="G33" s="8">
        <v>3.014</v>
      </c>
      <c r="H33" s="8">
        <v>3.365</v>
      </c>
      <c r="I33" s="8">
        <v>3.621</v>
      </c>
    </row>
    <row r="34" spans="1:9" ht="15.75" thickBot="1">
      <c r="A34" s="7">
        <v>34</v>
      </c>
      <c r="B34" s="8">
        <v>1.307</v>
      </c>
      <c r="C34" s="8">
        <v>1.6909</v>
      </c>
      <c r="D34" s="8">
        <v>2.0322</v>
      </c>
      <c r="E34" s="8">
        <v>2.4411</v>
      </c>
      <c r="F34" s="8">
        <v>2.7284</v>
      </c>
      <c r="G34" s="8">
        <v>3.952</v>
      </c>
      <c r="H34" s="8">
        <v>3.3479</v>
      </c>
      <c r="I34" s="8">
        <v>3.6007</v>
      </c>
    </row>
    <row r="35" spans="1:9" ht="15.75" thickBot="1">
      <c r="A35" s="7">
        <v>36</v>
      </c>
      <c r="B35" s="8">
        <v>1.305</v>
      </c>
      <c r="C35" s="8">
        <v>1.6883</v>
      </c>
      <c r="D35" s="8">
        <v>2.0281</v>
      </c>
      <c r="E35" s="8">
        <v>2.4345</v>
      </c>
      <c r="F35" s="8">
        <v>2.7195</v>
      </c>
      <c r="G35" s="8">
        <v>9.49</v>
      </c>
      <c r="H35" s="8">
        <v>3.3326</v>
      </c>
      <c r="I35" s="8">
        <v>3.5821</v>
      </c>
    </row>
    <row r="36" spans="1:9" ht="15.75" thickBot="1">
      <c r="A36" s="7">
        <v>38</v>
      </c>
      <c r="B36" s="8">
        <v>1.3042</v>
      </c>
      <c r="C36" s="8">
        <v>1.686</v>
      </c>
      <c r="D36" s="8">
        <v>2.0244</v>
      </c>
      <c r="E36" s="8">
        <v>2.4286</v>
      </c>
      <c r="F36" s="8">
        <v>2.7116</v>
      </c>
      <c r="G36" s="8">
        <v>3.9808</v>
      </c>
      <c r="H36" s="8">
        <v>3.319</v>
      </c>
      <c r="I36" s="8">
        <v>3.5657</v>
      </c>
    </row>
    <row r="37" spans="1:9" ht="15.75" thickBot="1">
      <c r="A37" s="7">
        <v>40</v>
      </c>
      <c r="B37" s="8">
        <v>1.303</v>
      </c>
      <c r="C37" s="8">
        <v>1.6839</v>
      </c>
      <c r="D37" s="8">
        <v>2.0211</v>
      </c>
      <c r="E37" s="8">
        <v>2.4233</v>
      </c>
      <c r="F37" s="8">
        <v>2.7045</v>
      </c>
      <c r="G37" s="8">
        <v>3.9712</v>
      </c>
      <c r="H37" s="8">
        <v>3.3069</v>
      </c>
      <c r="I37" s="8">
        <v>3.551</v>
      </c>
    </row>
    <row r="38" spans="1:9" ht="15.75" thickBot="1">
      <c r="A38" s="7">
        <v>42</v>
      </c>
      <c r="B38" s="8">
        <v>1.32</v>
      </c>
      <c r="C38" s="8">
        <v>1.682</v>
      </c>
      <c r="D38" s="8">
        <v>2.018</v>
      </c>
      <c r="E38" s="8">
        <v>2.418</v>
      </c>
      <c r="F38" s="8">
        <v>2.698</v>
      </c>
      <c r="G38" s="8">
        <v>2.693</v>
      </c>
      <c r="H38" s="8">
        <v>3.296</v>
      </c>
      <c r="I38" s="8">
        <v>3.537</v>
      </c>
    </row>
    <row r="39" spans="1:9" ht="15.75" thickBot="1">
      <c r="A39" s="7">
        <v>44</v>
      </c>
      <c r="B39" s="8">
        <v>1.301</v>
      </c>
      <c r="C39" s="8">
        <v>1.6802</v>
      </c>
      <c r="D39" s="8">
        <v>2.0154</v>
      </c>
      <c r="E39" s="8">
        <v>2.4141</v>
      </c>
      <c r="F39" s="8">
        <v>2.6923</v>
      </c>
      <c r="G39" s="8">
        <v>3.9555</v>
      </c>
      <c r="H39" s="8">
        <v>3.2861</v>
      </c>
      <c r="I39" s="8">
        <v>3.5258</v>
      </c>
    </row>
    <row r="40" spans="1:9" ht="15.75" thickBot="1">
      <c r="A40" s="7">
        <v>46</v>
      </c>
      <c r="B40" s="8">
        <v>1.3</v>
      </c>
      <c r="C40" s="8">
        <v>1.6767</v>
      </c>
      <c r="D40" s="8">
        <v>2.0129</v>
      </c>
      <c r="E40" s="8">
        <v>2.4102</v>
      </c>
      <c r="F40" s="8">
        <v>2.687</v>
      </c>
      <c r="G40" s="8">
        <v>3.9488</v>
      </c>
      <c r="H40" s="8">
        <v>3.2771</v>
      </c>
      <c r="I40" s="8">
        <v>3.515</v>
      </c>
    </row>
    <row r="41" spans="1:9" ht="15.75" thickBot="1">
      <c r="A41" s="7">
        <v>48</v>
      </c>
      <c r="B41" s="8">
        <v>1.299</v>
      </c>
      <c r="C41" s="8">
        <v>1.6772</v>
      </c>
      <c r="D41" s="8">
        <v>2.0106</v>
      </c>
      <c r="E41" s="8">
        <v>2.4056</v>
      </c>
      <c r="F41" s="8">
        <v>2.6822</v>
      </c>
      <c r="G41" s="8">
        <v>3.9426</v>
      </c>
      <c r="H41" s="8">
        <v>3.2689</v>
      </c>
      <c r="I41" s="8">
        <v>3.5051</v>
      </c>
    </row>
    <row r="42" spans="1:9" ht="15.75" thickBot="1">
      <c r="A42" s="7">
        <v>50</v>
      </c>
      <c r="B42" s="8">
        <v>1.298</v>
      </c>
      <c r="C42" s="8">
        <v>1.6759</v>
      </c>
      <c r="D42" s="8">
        <v>2.0086</v>
      </c>
      <c r="E42" s="8">
        <v>2.4033</v>
      </c>
      <c r="F42" s="8">
        <v>2.6778</v>
      </c>
      <c r="G42" s="8">
        <v>3.937</v>
      </c>
      <c r="H42" s="8">
        <v>3.2614</v>
      </c>
      <c r="I42" s="8">
        <v>3.406</v>
      </c>
    </row>
    <row r="43" spans="1:9" ht="15.75" thickBot="1">
      <c r="A43" s="7">
        <v>55</v>
      </c>
      <c r="B43" s="8">
        <v>1.2997</v>
      </c>
      <c r="C43" s="8">
        <v>1.673</v>
      </c>
      <c r="D43" s="8">
        <v>2.004</v>
      </c>
      <c r="E43" s="8">
        <v>2.396</v>
      </c>
      <c r="F43" s="8">
        <v>2.668</v>
      </c>
      <c r="G43" s="8">
        <v>2.924</v>
      </c>
      <c r="H43" s="8">
        <v>3.256</v>
      </c>
      <c r="I43" s="8">
        <v>3.476</v>
      </c>
    </row>
    <row r="44" spans="1:9" ht="15.75" thickBot="1">
      <c r="A44" s="7">
        <v>60</v>
      </c>
      <c r="B44" s="8">
        <v>1.2958</v>
      </c>
      <c r="C44" s="8">
        <v>1.6706</v>
      </c>
      <c r="D44" s="8">
        <v>2.0003</v>
      </c>
      <c r="E44" s="8">
        <v>2.3901</v>
      </c>
      <c r="F44" s="8">
        <v>2.6603</v>
      </c>
      <c r="G44" s="8">
        <v>3.9146</v>
      </c>
      <c r="H44" s="8">
        <v>3.2317</v>
      </c>
      <c r="I44" s="8">
        <v>3.4602</v>
      </c>
    </row>
    <row r="45" spans="1:9" ht="15.75" thickBot="1">
      <c r="A45" s="7">
        <v>65</v>
      </c>
      <c r="B45" s="8">
        <v>1.2947</v>
      </c>
      <c r="C45" s="8">
        <v>1.6686</v>
      </c>
      <c r="D45" s="8">
        <v>1.997</v>
      </c>
      <c r="E45" s="8">
        <v>2.3851</v>
      </c>
      <c r="F45" s="8">
        <v>2.6536</v>
      </c>
      <c r="G45" s="8">
        <v>3.906</v>
      </c>
      <c r="H45" s="8">
        <v>3.2204</v>
      </c>
      <c r="I45" s="8">
        <v>3.4466</v>
      </c>
    </row>
    <row r="46" spans="1:9" ht="15.75" thickBot="1">
      <c r="A46" s="7">
        <v>70</v>
      </c>
      <c r="B46" s="8">
        <v>1.2938</v>
      </c>
      <c r="C46" s="8">
        <v>1.6689</v>
      </c>
      <c r="D46" s="8">
        <v>1.9944</v>
      </c>
      <c r="E46" s="8">
        <v>2.3808</v>
      </c>
      <c r="F46" s="8">
        <v>2.6479</v>
      </c>
      <c r="G46" s="8">
        <v>3.8987</v>
      </c>
      <c r="H46" s="8">
        <v>3.2108</v>
      </c>
      <c r="I46" s="8">
        <v>3.435</v>
      </c>
    </row>
    <row r="47" spans="1:9" ht="15.75" thickBot="1">
      <c r="A47" s="7">
        <v>80</v>
      </c>
      <c r="B47" s="8">
        <v>1.282</v>
      </c>
      <c r="C47" s="8">
        <v>1.664</v>
      </c>
      <c r="D47" s="8">
        <v>1.99</v>
      </c>
      <c r="E47" s="8">
        <v>2.373</v>
      </c>
      <c r="F47" s="8">
        <v>2.638</v>
      </c>
      <c r="G47" s="8">
        <v>2.887</v>
      </c>
      <c r="H47" s="8">
        <v>3.195</v>
      </c>
      <c r="I47" s="8">
        <v>3.416</v>
      </c>
    </row>
    <row r="48" spans="1:9" ht="15.75" thickBot="1">
      <c r="A48" s="7">
        <v>90</v>
      </c>
      <c r="B48" s="8">
        <v>1.291</v>
      </c>
      <c r="C48" s="8">
        <v>1.662</v>
      </c>
      <c r="D48" s="8">
        <v>1.9867</v>
      </c>
      <c r="E48" s="8">
        <v>2.3885</v>
      </c>
      <c r="F48" s="8">
        <v>2.6316</v>
      </c>
      <c r="G48" s="8">
        <v>2.8779</v>
      </c>
      <c r="H48" s="8">
        <v>3.1833</v>
      </c>
      <c r="I48" s="8">
        <v>3.4019</v>
      </c>
    </row>
    <row r="49" spans="1:9" ht="15.75" thickBot="1">
      <c r="A49" s="7">
        <v>100</v>
      </c>
      <c r="B49" s="8">
        <v>1.2901</v>
      </c>
      <c r="C49" s="8">
        <v>1.6602</v>
      </c>
      <c r="D49" s="8">
        <v>1.984</v>
      </c>
      <c r="E49" s="8">
        <v>2.3642</v>
      </c>
      <c r="F49" s="8">
        <v>2.6259</v>
      </c>
      <c r="G49" s="8">
        <v>2.8707</v>
      </c>
      <c r="H49" s="8">
        <v>3.1737</v>
      </c>
      <c r="I49" s="8">
        <v>3.3905</v>
      </c>
    </row>
    <row r="50" spans="1:9" ht="15.75" thickBot="1">
      <c r="A50" s="7">
        <v>120</v>
      </c>
      <c r="B50" s="8">
        <v>1.2888</v>
      </c>
      <c r="C50" s="8">
        <v>1.6577</v>
      </c>
      <c r="D50" s="8">
        <v>1.9719</v>
      </c>
      <c r="E50" s="8">
        <v>2.3578</v>
      </c>
      <c r="F50" s="8">
        <v>2.6174</v>
      </c>
      <c r="G50" s="8">
        <v>2.8598</v>
      </c>
      <c r="H50" s="8">
        <v>3.1595</v>
      </c>
      <c r="I50" s="8">
        <v>3.3735</v>
      </c>
    </row>
    <row r="51" spans="1:9" ht="15.75" thickBot="1">
      <c r="A51" s="7">
        <v>150</v>
      </c>
      <c r="B51" s="8">
        <v>1.2872</v>
      </c>
      <c r="C51" s="8">
        <v>1.6551</v>
      </c>
      <c r="D51" s="8">
        <v>1.9759</v>
      </c>
      <c r="E51" s="8">
        <v>2.3515</v>
      </c>
      <c r="F51" s="8">
        <v>2.609</v>
      </c>
      <c r="G51" s="8">
        <v>2.8482</v>
      </c>
      <c r="H51" s="8">
        <v>3.1455</v>
      </c>
      <c r="I51" s="8">
        <v>3.3566</v>
      </c>
    </row>
    <row r="52" spans="1:9" ht="15.75" thickBot="1">
      <c r="A52" s="7">
        <v>200</v>
      </c>
      <c r="B52" s="8">
        <v>1.2858</v>
      </c>
      <c r="C52" s="8">
        <v>1.6525</v>
      </c>
      <c r="D52" s="8">
        <v>1.9719</v>
      </c>
      <c r="E52" s="8">
        <v>2.3451</v>
      </c>
      <c r="F52" s="8">
        <v>2.6006</v>
      </c>
      <c r="G52" s="8">
        <v>2.8385</v>
      </c>
      <c r="H52" s="8">
        <v>3.1315</v>
      </c>
      <c r="I52" s="8">
        <v>3.3398</v>
      </c>
    </row>
    <row r="53" spans="1:9" ht="15.75" thickBot="1">
      <c r="A53" s="7">
        <v>250</v>
      </c>
      <c r="B53" s="8">
        <v>1.2849</v>
      </c>
      <c r="C53" s="8">
        <v>1.651</v>
      </c>
      <c r="D53" s="8">
        <v>1.9695</v>
      </c>
      <c r="E53" s="8">
        <v>2.3414</v>
      </c>
      <c r="F53" s="8">
        <v>2.5966</v>
      </c>
      <c r="G53" s="8">
        <v>2.8222</v>
      </c>
      <c r="H53" s="8">
        <v>3.1232</v>
      </c>
      <c r="I53" s="8">
        <v>3.3299</v>
      </c>
    </row>
    <row r="54" spans="1:9" ht="15.75" thickBot="1">
      <c r="A54" s="7">
        <v>300</v>
      </c>
      <c r="B54" s="8">
        <v>1.2844</v>
      </c>
      <c r="C54" s="8">
        <v>1.6499</v>
      </c>
      <c r="D54" s="8">
        <v>1.9679</v>
      </c>
      <c r="E54" s="8">
        <v>2.3388</v>
      </c>
      <c r="F54" s="8">
        <v>2.5923</v>
      </c>
      <c r="G54" s="8">
        <v>2.8279</v>
      </c>
      <c r="H54" s="8">
        <v>3.1176</v>
      </c>
      <c r="I54" s="8">
        <v>3.3233</v>
      </c>
    </row>
    <row r="55" spans="1:9" ht="15.75" thickBot="1">
      <c r="A55" s="7">
        <v>400</v>
      </c>
      <c r="B55" s="8">
        <v>1.2837</v>
      </c>
      <c r="C55" s="8">
        <v>1.6487</v>
      </c>
      <c r="D55" s="8">
        <v>1.9659</v>
      </c>
      <c r="E55" s="8">
        <v>2.3357</v>
      </c>
      <c r="F55" s="8">
        <v>2.5882</v>
      </c>
      <c r="G55" s="8">
        <v>2.8227</v>
      </c>
      <c r="H55" s="8">
        <v>3.1107</v>
      </c>
      <c r="I55" s="8">
        <v>3.315</v>
      </c>
    </row>
    <row r="56" spans="1:9" ht="15.75" thickBot="1">
      <c r="A56" s="7">
        <v>500</v>
      </c>
      <c r="B56" s="8">
        <v>1.283</v>
      </c>
      <c r="C56" s="8">
        <v>1.647</v>
      </c>
      <c r="D56" s="8">
        <v>1.964</v>
      </c>
      <c r="E56" s="8">
        <v>2.333</v>
      </c>
      <c r="F56" s="8">
        <v>2.785</v>
      </c>
      <c r="G56" s="8">
        <v>2.819</v>
      </c>
      <c r="H56" s="8">
        <v>3.106</v>
      </c>
      <c r="I56" s="8">
        <v>3.31</v>
      </c>
    </row>
  </sheetData>
  <sheetProtection/>
  <mergeCells count="2">
    <mergeCell ref="A1:A2"/>
    <mergeCell ref="B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2009-08-04T22:05:27Z</dcterms:created>
  <dcterms:modified xsi:type="dcterms:W3CDTF">2009-08-05T23:27:20Z</dcterms:modified>
  <cp:category/>
  <cp:version/>
  <cp:contentType/>
  <cp:contentStatus/>
</cp:coreProperties>
</file>