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1"/>
  </bookViews>
  <sheets>
    <sheet name="Окупаемость" sheetId="1" r:id="rId1"/>
    <sheet name="Лист1" sheetId="2" r:id="rId2"/>
  </sheets>
  <definedNames/>
  <calcPr fullCalcOnLoad="1"/>
</workbook>
</file>

<file path=xl/comments2.xml><?xml version="1.0" encoding="utf-8"?>
<comments xmlns="http://schemas.openxmlformats.org/spreadsheetml/2006/main">
  <authors>
    <author>vector1</author>
  </authors>
  <commentList>
    <comment ref="B11" authorId="0">
      <text>
        <r>
          <rPr>
            <sz val="8"/>
            <rFont val="Tahoma"/>
            <family val="2"/>
          </rPr>
          <t>Проверка правильности расчета ИРР:</t>
        </r>
        <r>
          <rPr>
            <b/>
            <sz val="8"/>
            <rFont val="Tahoma"/>
            <family val="0"/>
          </rPr>
          <t xml:space="preserve">
при использовании полученного значения ИРР в качестве ставки дисконта НПВ должно стремиться к "0"</t>
        </r>
      </text>
    </comment>
  </commentList>
</comments>
</file>

<file path=xl/sharedStrings.xml><?xml version="1.0" encoding="utf-8"?>
<sst xmlns="http://schemas.openxmlformats.org/spreadsheetml/2006/main" count="25" uniqueCount="23">
  <si>
    <t>Строка</t>
  </si>
  <si>
    <t>Показатели эффективности проекта</t>
  </si>
  <si>
    <t>Порядковый номер месяца проекта</t>
  </si>
  <si>
    <t>Строка/месяц проекта</t>
  </si>
  <si>
    <t>Внутренняя норма доходности проекта (IRR), % в год</t>
  </si>
  <si>
    <t>PB и DPB</t>
  </si>
  <si>
    <t>Полная окупаемость проекта, мес.</t>
  </si>
  <si>
    <t>Полная дисконтированная окупаемость проекта, мес.</t>
  </si>
  <si>
    <t>Денежный поток от операционной деятельности, $</t>
  </si>
  <si>
    <t>Денежный поток от инвестиционной деятельности, $</t>
  </si>
  <si>
    <t>Выплата процентов по займам, $</t>
  </si>
  <si>
    <t>Суммарный денежный поток по месяцам, $</t>
  </si>
  <si>
    <t>Дисконтированный денежный поток по месяцам, $</t>
  </si>
  <si>
    <t>Чистая приведенная стоимость денежного потока всего проекта (NPV), $</t>
  </si>
  <si>
    <t>Денежный поток нарастающим итогом, $</t>
  </si>
  <si>
    <t>Дисконтированный денежный поток нарастающим итогом, $</t>
  </si>
  <si>
    <t>Показатели устойчивости проекта</t>
  </si>
  <si>
    <t>Продажи, USD</t>
  </si>
  <si>
    <t>Переменные издержки, USD</t>
  </si>
  <si>
    <t>Постоянные издержки, USD</t>
  </si>
  <si>
    <t>BEP, USD</t>
  </si>
  <si>
    <t>Точка безубыточности (BEP)</t>
  </si>
  <si>
    <t>Ставка дисконта, % в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</si>
</sst>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грнн&quot;;\-#,##0&quot; грнн&quot;"/>
    <numFmt numFmtId="165" formatCode="#,##0&quot; грнн&quot;;[Red]\-#,##0&quot; грнн&quot;"/>
    <numFmt numFmtId="166" formatCode="#,##0.00&quot; грнн&quot;;\-#,##0.00&quot; грнн&quot;"/>
    <numFmt numFmtId="167" formatCode="#,##0.00&quot; грнн&quot;;[Red]\-#,##0.00&quot; грнн&quot;"/>
    <numFmt numFmtId="168" formatCode="_-* #,##0&quot; грнн&quot;_-;\-* #,##0&quot; грнн&quot;_-;_-* &quot;-&quot;&quot; грнн&quot;_-;_-@_-"/>
    <numFmt numFmtId="169" formatCode="_-* #,##0_ _г_р_н_._-;\-* #,##0_ _г_р_н_._-;_-* &quot;-&quot;_ _г_р_н_._-;_-@_-"/>
    <numFmt numFmtId="170" formatCode="_-* #,##0.00&quot; грнн&quot;_-;\-* #,##0.00&quot; грнн&quot;_-;_-* &quot;-&quot;??&quot; грнн&quot;_-;_-@_-"/>
    <numFmt numFmtId="171" formatCode="_-* #,##0.00_ _г_р_н_._-;\-* #,##0.00_ _г_р_н_._-;_-* &quot;-&quot;??_ _г_р_н_._-;_-@_-"/>
    <numFmt numFmtId="172" formatCode="[$-419]mmmm\ yyyy;@"/>
    <numFmt numFmtId="173" formatCode="0.0"/>
    <numFmt numFmtId="174" formatCode="0.0%"/>
    <numFmt numFmtId="175" formatCode="#,##0.0"/>
    <numFmt numFmtId="176" formatCode="0.000%"/>
    <numFmt numFmtId="177" formatCode="0.0000%"/>
    <numFmt numFmtId="178" formatCode="0.00000%"/>
    <numFmt numFmtId="179" formatCode="0.000000%"/>
    <numFmt numFmtId="180" formatCode="mmmm\ yy"/>
    <numFmt numFmtId="181" formatCode="#,##0.0&quot; грнн&quot;;[Red]\-#,##0.0&quot; грнн&quot;"/>
  </numFmts>
  <fonts count="45">
    <font>
      <sz val="10"/>
      <name val="Arial Cyr"/>
      <family val="0"/>
    </font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1"/>
      <color indexed="9"/>
      <name val="Times New Roman"/>
      <family val="1"/>
    </font>
    <font>
      <b/>
      <sz val="8"/>
      <name val="Tahoma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/>
      <protection/>
    </xf>
    <xf numFmtId="172" fontId="2" fillId="0" borderId="10" xfId="52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3" fontId="3" fillId="0" borderId="10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3" fontId="5" fillId="0" borderId="1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3" fontId="2" fillId="33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0" fontId="2" fillId="33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9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3" fontId="2" fillId="33" borderId="0" xfId="0" applyNumberFormat="1" applyFont="1" applyFill="1" applyAlignment="1" applyProtection="1">
      <alignment/>
      <protection/>
    </xf>
    <xf numFmtId="1" fontId="2" fillId="0" borderId="0" xfId="0" applyNumberFormat="1" applyFont="1" applyAlignment="1" applyProtection="1">
      <alignment/>
      <protection/>
    </xf>
    <xf numFmtId="173" fontId="2" fillId="0" borderId="0" xfId="0" applyNumberFormat="1" applyFont="1" applyAlignment="1" applyProtection="1">
      <alignment/>
      <protection/>
    </xf>
    <xf numFmtId="9" fontId="2" fillId="33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ata&amp;Results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05"/>
          <c:w val="0.68575"/>
          <c:h val="0.9877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Лист1!$A$17</c:f>
              <c:strCache>
                <c:ptCount val="1"/>
                <c:pt idx="0">
                  <c:v>Денежный поток нарастающим итогом, $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Лист1!$B$16:$BI$16</c:f>
              <c:strCache>
                <c:ptCount val="60"/>
                <c:pt idx="0">
                  <c:v>37712</c:v>
                </c:pt>
                <c:pt idx="1">
                  <c:v>37742</c:v>
                </c:pt>
                <c:pt idx="2">
                  <c:v>37773</c:v>
                </c:pt>
                <c:pt idx="3">
                  <c:v>37803</c:v>
                </c:pt>
                <c:pt idx="4">
                  <c:v>37834</c:v>
                </c:pt>
                <c:pt idx="5">
                  <c:v>37865</c:v>
                </c:pt>
                <c:pt idx="6">
                  <c:v>37895</c:v>
                </c:pt>
                <c:pt idx="7">
                  <c:v>37926</c:v>
                </c:pt>
                <c:pt idx="8">
                  <c:v>37956</c:v>
                </c:pt>
                <c:pt idx="9">
                  <c:v>37987</c:v>
                </c:pt>
                <c:pt idx="10">
                  <c:v>38018</c:v>
                </c:pt>
                <c:pt idx="11">
                  <c:v>38047</c:v>
                </c:pt>
                <c:pt idx="12">
                  <c:v>38078</c:v>
                </c:pt>
                <c:pt idx="13">
                  <c:v>38108</c:v>
                </c:pt>
                <c:pt idx="14">
                  <c:v>38139</c:v>
                </c:pt>
                <c:pt idx="15">
                  <c:v>38169</c:v>
                </c:pt>
                <c:pt idx="16">
                  <c:v>38200</c:v>
                </c:pt>
                <c:pt idx="17">
                  <c:v>38231</c:v>
                </c:pt>
                <c:pt idx="18">
                  <c:v>38261</c:v>
                </c:pt>
                <c:pt idx="19">
                  <c:v>38292</c:v>
                </c:pt>
                <c:pt idx="20">
                  <c:v>38322</c:v>
                </c:pt>
                <c:pt idx="21">
                  <c:v>38353</c:v>
                </c:pt>
                <c:pt idx="22">
                  <c:v>38384</c:v>
                </c:pt>
                <c:pt idx="23">
                  <c:v>38412</c:v>
                </c:pt>
                <c:pt idx="24">
                  <c:v>38443</c:v>
                </c:pt>
                <c:pt idx="25">
                  <c:v>38473</c:v>
                </c:pt>
                <c:pt idx="26">
                  <c:v>38504</c:v>
                </c:pt>
                <c:pt idx="27">
                  <c:v>38534</c:v>
                </c:pt>
                <c:pt idx="28">
                  <c:v>38565</c:v>
                </c:pt>
                <c:pt idx="29">
                  <c:v>38596</c:v>
                </c:pt>
                <c:pt idx="30">
                  <c:v>38626</c:v>
                </c:pt>
                <c:pt idx="31">
                  <c:v>38657</c:v>
                </c:pt>
                <c:pt idx="32">
                  <c:v>38687</c:v>
                </c:pt>
                <c:pt idx="33">
                  <c:v>38718</c:v>
                </c:pt>
                <c:pt idx="34">
                  <c:v>38749</c:v>
                </c:pt>
                <c:pt idx="35">
                  <c:v>38777</c:v>
                </c:pt>
                <c:pt idx="36">
                  <c:v>38808</c:v>
                </c:pt>
                <c:pt idx="37">
                  <c:v>38838</c:v>
                </c:pt>
                <c:pt idx="38">
                  <c:v>38869</c:v>
                </c:pt>
                <c:pt idx="39">
                  <c:v>38899</c:v>
                </c:pt>
                <c:pt idx="40">
                  <c:v>38930</c:v>
                </c:pt>
                <c:pt idx="41">
                  <c:v>38961</c:v>
                </c:pt>
                <c:pt idx="42">
                  <c:v>38991</c:v>
                </c:pt>
                <c:pt idx="43">
                  <c:v>39022</c:v>
                </c:pt>
                <c:pt idx="44">
                  <c:v>39052</c:v>
                </c:pt>
                <c:pt idx="45">
                  <c:v>39083</c:v>
                </c:pt>
                <c:pt idx="46">
                  <c:v>39114</c:v>
                </c:pt>
                <c:pt idx="47">
                  <c:v>39142</c:v>
                </c:pt>
                <c:pt idx="48">
                  <c:v>39173</c:v>
                </c:pt>
                <c:pt idx="49">
                  <c:v>39203</c:v>
                </c:pt>
                <c:pt idx="50">
                  <c:v>39234</c:v>
                </c:pt>
                <c:pt idx="51">
                  <c:v>39264</c:v>
                </c:pt>
                <c:pt idx="52">
                  <c:v>39295</c:v>
                </c:pt>
                <c:pt idx="53">
                  <c:v>39326</c:v>
                </c:pt>
                <c:pt idx="54">
                  <c:v>39356</c:v>
                </c:pt>
                <c:pt idx="55">
                  <c:v>39387</c:v>
                </c:pt>
                <c:pt idx="56">
                  <c:v>39417</c:v>
                </c:pt>
                <c:pt idx="57">
                  <c:v>39448</c:v>
                </c:pt>
                <c:pt idx="58">
                  <c:v>39479</c:v>
                </c:pt>
                <c:pt idx="59">
                  <c:v>39508</c:v>
                </c:pt>
              </c:strCache>
            </c:strRef>
          </c:cat>
          <c:val>
            <c:numRef>
              <c:f>Лист1!$B$17:$BI$17</c:f>
              <c:numCache>
                <c:ptCount val="60"/>
                <c:pt idx="0">
                  <c:v>-188715</c:v>
                </c:pt>
                <c:pt idx="1">
                  <c:v>-10826994.417836862</c:v>
                </c:pt>
                <c:pt idx="2">
                  <c:v>-8833594.856654877</c:v>
                </c:pt>
                <c:pt idx="3">
                  <c:v>-8100986.001837072</c:v>
                </c:pt>
                <c:pt idx="4">
                  <c:v>-7311196.227618815</c:v>
                </c:pt>
                <c:pt idx="5">
                  <c:v>-6763288.226884774</c:v>
                </c:pt>
                <c:pt idx="6">
                  <c:v>-6791494.183943224</c:v>
                </c:pt>
                <c:pt idx="7">
                  <c:v>-7074841.651489599</c:v>
                </c:pt>
                <c:pt idx="8">
                  <c:v>-7624696.636796262</c:v>
                </c:pt>
                <c:pt idx="9">
                  <c:v>-8087652.9408915285</c:v>
                </c:pt>
                <c:pt idx="10">
                  <c:v>-8356509.4788342845</c:v>
                </c:pt>
                <c:pt idx="11">
                  <c:v>-8462841.994771793</c:v>
                </c:pt>
                <c:pt idx="12">
                  <c:v>-8311286.014954261</c:v>
                </c:pt>
                <c:pt idx="13">
                  <c:v>-8006316.276256582</c:v>
                </c:pt>
                <c:pt idx="14">
                  <c:v>-7347893.012526249</c:v>
                </c:pt>
                <c:pt idx="15">
                  <c:v>-6572981.997188136</c:v>
                </c:pt>
                <c:pt idx="16">
                  <c:v>-5632757.222969879</c:v>
                </c:pt>
                <c:pt idx="17">
                  <c:v>-4879746.871372699</c:v>
                </c:pt>
                <c:pt idx="18">
                  <c:v>-4691921.161764482</c:v>
                </c:pt>
                <c:pt idx="19">
                  <c:v>-4754816.96264419</c:v>
                </c:pt>
                <c:pt idx="20">
                  <c:v>-5119720.281284187</c:v>
                </c:pt>
                <c:pt idx="21">
                  <c:v>-5398131.585379453</c:v>
                </c:pt>
                <c:pt idx="22">
                  <c:v>-5484443.123322209</c:v>
                </c:pt>
                <c:pt idx="23">
                  <c:v>-5404382.639259718</c:v>
                </c:pt>
                <c:pt idx="24">
                  <c:v>-5187566.659442185</c:v>
                </c:pt>
                <c:pt idx="25">
                  <c:v>-4815816.920744507</c:v>
                </c:pt>
                <c:pt idx="26">
                  <c:v>-4093193.6570141735</c:v>
                </c:pt>
                <c:pt idx="27">
                  <c:v>-3248442.6416760613</c:v>
                </c:pt>
                <c:pt idx="28">
                  <c:v>-2236737.8674578047</c:v>
                </c:pt>
                <c:pt idx="29">
                  <c:v>-1410607.5158606241</c:v>
                </c:pt>
                <c:pt idx="30">
                  <c:v>-1147961.8062524074</c:v>
                </c:pt>
                <c:pt idx="31">
                  <c:v>-1134277.607132115</c:v>
                </c:pt>
                <c:pt idx="32">
                  <c:v>-1420820.9257721119</c:v>
                </c:pt>
                <c:pt idx="33">
                  <c:v>-1619032.229867378</c:v>
                </c:pt>
                <c:pt idx="34">
                  <c:v>-1623263.767810134</c:v>
                </c:pt>
                <c:pt idx="35">
                  <c:v>-1459213.2837476432</c:v>
                </c:pt>
                <c:pt idx="36">
                  <c:v>-1156447.3039301098</c:v>
                </c:pt>
                <c:pt idx="37">
                  <c:v>-708872.989808915</c:v>
                </c:pt>
                <c:pt idx="38">
                  <c:v>71187.00977397151</c:v>
                </c:pt>
                <c:pt idx="39">
                  <c:v>913103.7818227102</c:v>
                </c:pt>
                <c:pt idx="40">
                  <c:v>1881798.0731806299</c:v>
                </c:pt>
                <c:pt idx="41">
                  <c:v>2622264.2023465103</c:v>
                </c:pt>
                <c:pt idx="42">
                  <c:v>2801613.77909439</c:v>
                </c:pt>
                <c:pt idx="43">
                  <c:v>2793791.014067236</c:v>
                </c:pt>
                <c:pt idx="44">
                  <c:v>2525047.695427239</c:v>
                </c:pt>
                <c:pt idx="45">
                  <c:v>2349036.391331973</c:v>
                </c:pt>
                <c:pt idx="46">
                  <c:v>2370144.853389217</c:v>
                </c:pt>
                <c:pt idx="47">
                  <c:v>2559205.3374517076</c:v>
                </c:pt>
                <c:pt idx="48">
                  <c:v>2881821.317269241</c:v>
                </c:pt>
                <c:pt idx="49">
                  <c:v>3335202.031390436</c:v>
                </c:pt>
                <c:pt idx="50">
                  <c:v>4113338.3309733225</c:v>
                </c:pt>
                <c:pt idx="51">
                  <c:v>4949961.753022062</c:v>
                </c:pt>
                <c:pt idx="52">
                  <c:v>5914242.294379981</c:v>
                </c:pt>
                <c:pt idx="53">
                  <c:v>6650441.823545862</c:v>
                </c:pt>
                <c:pt idx="54">
                  <c:v>6825666.850293742</c:v>
                </c:pt>
                <c:pt idx="55">
                  <c:v>6813856.935266587</c:v>
                </c:pt>
                <c:pt idx="56">
                  <c:v>6545113.6166265905</c:v>
                </c:pt>
                <c:pt idx="57">
                  <c:v>6369102.312531324</c:v>
                </c:pt>
                <c:pt idx="58">
                  <c:v>6390210.774588568</c:v>
                </c:pt>
                <c:pt idx="59">
                  <c:v>6579271.258651059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Лист1!$A$18</c:f>
              <c:strCache>
                <c:ptCount val="1"/>
                <c:pt idx="0">
                  <c:v>Дисконтированный денежный поток нарастающим итогом, $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Лист1!$B$16:$BI$16</c:f>
              <c:strCache>
                <c:ptCount val="60"/>
                <c:pt idx="0">
                  <c:v>37712</c:v>
                </c:pt>
                <c:pt idx="1">
                  <c:v>37742</c:v>
                </c:pt>
                <c:pt idx="2">
                  <c:v>37773</c:v>
                </c:pt>
                <c:pt idx="3">
                  <c:v>37803</c:v>
                </c:pt>
                <c:pt idx="4">
                  <c:v>37834</c:v>
                </c:pt>
                <c:pt idx="5">
                  <c:v>37865</c:v>
                </c:pt>
                <c:pt idx="6">
                  <c:v>37895</c:v>
                </c:pt>
                <c:pt idx="7">
                  <c:v>37926</c:v>
                </c:pt>
                <c:pt idx="8">
                  <c:v>37956</c:v>
                </c:pt>
                <c:pt idx="9">
                  <c:v>37987</c:v>
                </c:pt>
                <c:pt idx="10">
                  <c:v>38018</c:v>
                </c:pt>
                <c:pt idx="11">
                  <c:v>38047</c:v>
                </c:pt>
                <c:pt idx="12">
                  <c:v>38078</c:v>
                </c:pt>
                <c:pt idx="13">
                  <c:v>38108</c:v>
                </c:pt>
                <c:pt idx="14">
                  <c:v>38139</c:v>
                </c:pt>
                <c:pt idx="15">
                  <c:v>38169</c:v>
                </c:pt>
                <c:pt idx="16">
                  <c:v>38200</c:v>
                </c:pt>
                <c:pt idx="17">
                  <c:v>38231</c:v>
                </c:pt>
                <c:pt idx="18">
                  <c:v>38261</c:v>
                </c:pt>
                <c:pt idx="19">
                  <c:v>38292</c:v>
                </c:pt>
                <c:pt idx="20">
                  <c:v>38322</c:v>
                </c:pt>
                <c:pt idx="21">
                  <c:v>38353</c:v>
                </c:pt>
                <c:pt idx="22">
                  <c:v>38384</c:v>
                </c:pt>
                <c:pt idx="23">
                  <c:v>38412</c:v>
                </c:pt>
                <c:pt idx="24">
                  <c:v>38443</c:v>
                </c:pt>
                <c:pt idx="25">
                  <c:v>38473</c:v>
                </c:pt>
                <c:pt idx="26">
                  <c:v>38504</c:v>
                </c:pt>
                <c:pt idx="27">
                  <c:v>38534</c:v>
                </c:pt>
                <c:pt idx="28">
                  <c:v>38565</c:v>
                </c:pt>
                <c:pt idx="29">
                  <c:v>38596</c:v>
                </c:pt>
                <c:pt idx="30">
                  <c:v>38626</c:v>
                </c:pt>
                <c:pt idx="31">
                  <c:v>38657</c:v>
                </c:pt>
                <c:pt idx="32">
                  <c:v>38687</c:v>
                </c:pt>
                <c:pt idx="33">
                  <c:v>38718</c:v>
                </c:pt>
                <c:pt idx="34">
                  <c:v>38749</c:v>
                </c:pt>
                <c:pt idx="35">
                  <c:v>38777</c:v>
                </c:pt>
                <c:pt idx="36">
                  <c:v>38808</c:v>
                </c:pt>
                <c:pt idx="37">
                  <c:v>38838</c:v>
                </c:pt>
                <c:pt idx="38">
                  <c:v>38869</c:v>
                </c:pt>
                <c:pt idx="39">
                  <c:v>38899</c:v>
                </c:pt>
                <c:pt idx="40">
                  <c:v>38930</c:v>
                </c:pt>
                <c:pt idx="41">
                  <c:v>38961</c:v>
                </c:pt>
                <c:pt idx="42">
                  <c:v>38991</c:v>
                </c:pt>
                <c:pt idx="43">
                  <c:v>39022</c:v>
                </c:pt>
                <c:pt idx="44">
                  <c:v>39052</c:v>
                </c:pt>
                <c:pt idx="45">
                  <c:v>39083</c:v>
                </c:pt>
                <c:pt idx="46">
                  <c:v>39114</c:v>
                </c:pt>
                <c:pt idx="47">
                  <c:v>39142</c:v>
                </c:pt>
                <c:pt idx="48">
                  <c:v>39173</c:v>
                </c:pt>
                <c:pt idx="49">
                  <c:v>39203</c:v>
                </c:pt>
                <c:pt idx="50">
                  <c:v>39234</c:v>
                </c:pt>
                <c:pt idx="51">
                  <c:v>39264</c:v>
                </c:pt>
                <c:pt idx="52">
                  <c:v>39295</c:v>
                </c:pt>
                <c:pt idx="53">
                  <c:v>39326</c:v>
                </c:pt>
                <c:pt idx="54">
                  <c:v>39356</c:v>
                </c:pt>
                <c:pt idx="55">
                  <c:v>39387</c:v>
                </c:pt>
                <c:pt idx="56">
                  <c:v>39417</c:v>
                </c:pt>
                <c:pt idx="57">
                  <c:v>39448</c:v>
                </c:pt>
                <c:pt idx="58">
                  <c:v>39479</c:v>
                </c:pt>
                <c:pt idx="59">
                  <c:v>39508</c:v>
                </c:pt>
              </c:strCache>
            </c:strRef>
          </c:cat>
          <c:val>
            <c:numRef>
              <c:f>Лист1!$B$18:$BI$18</c:f>
              <c:numCache>
                <c:ptCount val="60"/>
                <c:pt idx="0">
                  <c:v>-188715</c:v>
                </c:pt>
                <c:pt idx="1">
                  <c:v>-10669778.465849126</c:v>
                </c:pt>
                <c:pt idx="2">
                  <c:v>-8734861.762039779</c:v>
                </c:pt>
                <c:pt idx="3">
                  <c:v>-8034255.46441236</c:v>
                </c:pt>
                <c:pt idx="4">
                  <c:v>-7290127.993902206</c:v>
                </c:pt>
                <c:pt idx="5">
                  <c:v>-6781526.734848471</c:v>
                </c:pt>
                <c:pt idx="6">
                  <c:v>-6807322.272658771</c:v>
                </c:pt>
                <c:pt idx="7">
                  <c:v>-7062625.931983152</c:v>
                </c:pt>
                <c:pt idx="8">
                  <c:v>-7550738.318917306</c:v>
                </c:pt>
                <c:pt idx="9">
                  <c:v>-7955636.31002978</c:v>
                </c:pt>
                <c:pt idx="10">
                  <c:v>-8187301.178809324</c:v>
                </c:pt>
                <c:pt idx="11">
                  <c:v>-8277570.385360979</c:v>
                </c:pt>
                <c:pt idx="12">
                  <c:v>-8150810.870128561</c:v>
                </c:pt>
                <c:pt idx="13">
                  <c:v>-7899507.566182291</c:v>
                </c:pt>
                <c:pt idx="14">
                  <c:v>-7364967.115244519</c:v>
                </c:pt>
                <c:pt idx="15">
                  <c:v>-6745153.373455139</c:v>
                </c:pt>
                <c:pt idx="16">
                  <c:v>-6004227.0674335025</c:v>
                </c:pt>
                <c:pt idx="17">
                  <c:v>-5419600.929514434</c:v>
                </c:pt>
                <c:pt idx="18">
                  <c:v>-5275930.867971003</c:v>
                </c:pt>
                <c:pt idx="19">
                  <c:v>-5323329.613628434</c:v>
                </c:pt>
                <c:pt idx="20">
                  <c:v>-5594259.533230315</c:v>
                </c:pt>
                <c:pt idx="21">
                  <c:v>-5797916.831151338</c:v>
                </c:pt>
                <c:pt idx="22">
                  <c:v>-5860120.489258931</c:v>
                </c:pt>
                <c:pt idx="23">
                  <c:v>-5803274.577068125</c:v>
                </c:pt>
                <c:pt idx="24">
                  <c:v>-5651602.276735288</c:v>
                </c:pt>
                <c:pt idx="25">
                  <c:v>-5395390.188771279</c:v>
                </c:pt>
                <c:pt idx="26">
                  <c:v>-4904714.161461431</c:v>
                </c:pt>
                <c:pt idx="27">
                  <c:v>-4339587.77996262</c:v>
                </c:pt>
                <c:pt idx="28">
                  <c:v>-3672773.922711136</c:v>
                </c:pt>
                <c:pt idx="29">
                  <c:v>-3136318.85413646</c:v>
                </c:pt>
                <c:pt idx="30">
                  <c:v>-2968287.9967529927</c:v>
                </c:pt>
                <c:pt idx="31">
                  <c:v>-2959662.7391367145</c:v>
                </c:pt>
                <c:pt idx="32">
                  <c:v>-3137604.1109793647</c:v>
                </c:pt>
                <c:pt idx="33">
                  <c:v>-3258872.8955068463</c:v>
                </c:pt>
                <c:pt idx="34">
                  <c:v>-3261423.556865911</c:v>
                </c:pt>
                <c:pt idx="35">
                  <c:v>-3163999.5387493107</c:v>
                </c:pt>
                <c:pt idx="36">
                  <c:v>-2986854.2717487486</c:v>
                </c:pt>
                <c:pt idx="37">
                  <c:v>-2728853.151558681</c:v>
                </c:pt>
                <c:pt idx="38">
                  <c:v>-2285838.1803600383</c:v>
                </c:pt>
                <c:pt idx="39">
                  <c:v>-1814759.4308028587</c:v>
                </c:pt>
                <c:pt idx="40">
                  <c:v>-1280754.7665014025</c:v>
                </c:pt>
                <c:pt idx="41">
                  <c:v>-878596.0692797566</c:v>
                </c:pt>
                <c:pt idx="42">
                  <c:v>-782628.0388820053</c:v>
                </c:pt>
                <c:pt idx="43">
                  <c:v>-786752.0560902981</c:v>
                </c:pt>
                <c:pt idx="44">
                  <c:v>-926334.827470947</c:v>
                </c:pt>
                <c:pt idx="45">
                  <c:v>-1016402.4417982063</c:v>
                </c:pt>
                <c:pt idx="46">
                  <c:v>-1005760.5546606455</c:v>
                </c:pt>
                <c:pt idx="47">
                  <c:v>-911853.8112775562</c:v>
                </c:pt>
                <c:pt idx="48">
                  <c:v>-753977.9084579585</c:v>
                </c:pt>
                <c:pt idx="49">
                  <c:v>-535389.5785210056</c:v>
                </c:pt>
                <c:pt idx="50">
                  <c:v>-165771.1953999026</c:v>
                </c:pt>
                <c:pt idx="51">
                  <c:v>225755.93755337538</c:v>
                </c:pt>
                <c:pt idx="52">
                  <c:v>670355.6792737674</c:v>
                </c:pt>
                <c:pt idx="53">
                  <c:v>1004778.0306542439</c:v>
                </c:pt>
                <c:pt idx="54">
                  <c:v>1083198.5751660652</c:v>
                </c:pt>
                <c:pt idx="55">
                  <c:v>1077991.252978934</c:v>
                </c:pt>
                <c:pt idx="56">
                  <c:v>961245.9786828585</c:v>
                </c:pt>
                <c:pt idx="57">
                  <c:v>885914.5589394133</c:v>
                </c:pt>
                <c:pt idx="58">
                  <c:v>894815.2994864995</c:v>
                </c:pt>
                <c:pt idx="59">
                  <c:v>973357.7184832742</c:v>
                </c:pt>
              </c:numCache>
            </c:numRef>
          </c:val>
          <c:smooth val="0"/>
        </c:ser>
        <c:marker val="1"/>
        <c:axId val="16296713"/>
        <c:axId val="12452690"/>
      </c:lineChart>
      <c:dateAx>
        <c:axId val="16296713"/>
        <c:scaling>
          <c:orientation val="minMax"/>
        </c:scaling>
        <c:axPos val="b"/>
        <c:delete val="0"/>
        <c:numFmt formatCode="[$-419]mmmm\ yy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52690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124526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967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825"/>
          <c:y val="0.43625"/>
          <c:w val="0.281"/>
          <c:h val="0.12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81725"/>
    <xdr:graphicFrame>
      <xdr:nvGraphicFramePr>
        <xdr:cNvPr id="1" name="Shape 1025"/>
        <xdr:cNvGraphicFramePr/>
      </xdr:nvGraphicFramePr>
      <xdr:xfrm>
        <a:off x="0" y="0"/>
        <a:ext cx="939165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32"/>
  <sheetViews>
    <sheetView tabSelected="1" zoomScale="85" zoomScaleNormal="85" zoomScalePageLayoutView="0" workbookViewId="0" topLeftCell="A1">
      <selection activeCell="F32" sqref="F32"/>
    </sheetView>
  </sheetViews>
  <sheetFormatPr defaultColWidth="4.125" defaultRowHeight="12.75" outlineLevelRow="1"/>
  <cols>
    <col min="1" max="1" width="67.25390625" style="4" customWidth="1"/>
    <col min="2" max="2" width="14.375" style="4" customWidth="1"/>
    <col min="3" max="3" width="12.625" style="4" bestFit="1" customWidth="1"/>
    <col min="4" max="4" width="11.875" style="4" bestFit="1" customWidth="1"/>
    <col min="5" max="5" width="11.75390625" style="4" bestFit="1" customWidth="1"/>
    <col min="6" max="6" width="13.125" style="4" bestFit="1" customWidth="1"/>
    <col min="7" max="7" width="16.00390625" style="4" bestFit="1" customWidth="1"/>
    <col min="8" max="8" width="15.00390625" style="4" bestFit="1" customWidth="1"/>
    <col min="9" max="9" width="13.75390625" style="4" bestFit="1" customWidth="1"/>
    <col min="10" max="10" width="14.625" style="4" bestFit="1" customWidth="1"/>
    <col min="11" max="11" width="13.625" style="4" bestFit="1" customWidth="1"/>
    <col min="12" max="12" width="15.00390625" style="4" bestFit="1" customWidth="1"/>
    <col min="13" max="13" width="11.625" style="4" bestFit="1" customWidth="1"/>
    <col min="14" max="14" width="13.75390625" style="4" bestFit="1" customWidth="1"/>
    <col min="15" max="15" width="10.625" style="4" bestFit="1" customWidth="1"/>
    <col min="16" max="16" width="11.875" style="4" bestFit="1" customWidth="1"/>
    <col min="17" max="17" width="11.75390625" style="4" bestFit="1" customWidth="1"/>
    <col min="18" max="18" width="13.125" style="4" bestFit="1" customWidth="1"/>
    <col min="19" max="19" width="16.00390625" style="4" bestFit="1" customWidth="1"/>
    <col min="20" max="20" width="15.00390625" style="4" bestFit="1" customWidth="1"/>
    <col min="21" max="21" width="13.75390625" style="4" bestFit="1" customWidth="1"/>
    <col min="22" max="22" width="14.625" style="4" bestFit="1" customWidth="1"/>
    <col min="23" max="23" width="13.625" style="4" bestFit="1" customWidth="1"/>
    <col min="24" max="24" width="15.00390625" style="4" bestFit="1" customWidth="1"/>
    <col min="25" max="25" width="11.625" style="4" bestFit="1" customWidth="1"/>
    <col min="26" max="26" width="13.75390625" style="4" bestFit="1" customWidth="1"/>
    <col min="27" max="27" width="10.625" style="4" bestFit="1" customWidth="1"/>
    <col min="28" max="28" width="11.875" style="4" bestFit="1" customWidth="1"/>
    <col min="29" max="29" width="11.75390625" style="4" bestFit="1" customWidth="1"/>
    <col min="30" max="30" width="13.125" style="4" bestFit="1" customWidth="1"/>
    <col min="31" max="31" width="16.00390625" style="4" bestFit="1" customWidth="1"/>
    <col min="32" max="32" width="15.00390625" style="4" bestFit="1" customWidth="1"/>
    <col min="33" max="33" width="13.75390625" style="4" bestFit="1" customWidth="1"/>
    <col min="34" max="34" width="14.625" style="4" bestFit="1" customWidth="1"/>
    <col min="35" max="35" width="13.625" style="4" bestFit="1" customWidth="1"/>
    <col min="36" max="36" width="15.00390625" style="4" bestFit="1" customWidth="1"/>
    <col min="37" max="37" width="11.625" style="4" bestFit="1" customWidth="1"/>
    <col min="38" max="38" width="13.75390625" style="4" bestFit="1" customWidth="1"/>
    <col min="39" max="39" width="10.625" style="4" bestFit="1" customWidth="1"/>
    <col min="40" max="40" width="11.875" style="4" bestFit="1" customWidth="1"/>
    <col min="41" max="41" width="11.75390625" style="4" bestFit="1" customWidth="1"/>
    <col min="42" max="42" width="13.125" style="4" bestFit="1" customWidth="1"/>
    <col min="43" max="43" width="16.00390625" style="4" bestFit="1" customWidth="1"/>
    <col min="44" max="44" width="15.00390625" style="4" bestFit="1" customWidth="1"/>
    <col min="45" max="45" width="13.75390625" style="4" bestFit="1" customWidth="1"/>
    <col min="46" max="46" width="14.625" style="4" bestFit="1" customWidth="1"/>
    <col min="47" max="47" width="13.625" style="4" bestFit="1" customWidth="1"/>
    <col min="48" max="48" width="15.00390625" style="4" bestFit="1" customWidth="1"/>
    <col min="49" max="49" width="11.625" style="4" bestFit="1" customWidth="1"/>
    <col min="50" max="50" width="13.75390625" style="4" bestFit="1" customWidth="1"/>
    <col min="51" max="51" width="10.625" style="4" bestFit="1" customWidth="1"/>
    <col min="52" max="52" width="11.875" style="4" bestFit="1" customWidth="1"/>
    <col min="53" max="53" width="11.75390625" style="4" bestFit="1" customWidth="1"/>
    <col min="54" max="54" width="13.125" style="4" bestFit="1" customWidth="1"/>
    <col min="55" max="55" width="16.00390625" style="4" bestFit="1" customWidth="1"/>
    <col min="56" max="56" width="15.00390625" style="4" bestFit="1" customWidth="1"/>
    <col min="57" max="57" width="13.75390625" style="4" bestFit="1" customWidth="1"/>
    <col min="58" max="58" width="14.625" style="4" bestFit="1" customWidth="1"/>
    <col min="59" max="59" width="13.625" style="4" bestFit="1" customWidth="1"/>
    <col min="60" max="60" width="15.00390625" style="4" bestFit="1" customWidth="1"/>
    <col min="61" max="61" width="11.625" style="4" bestFit="1" customWidth="1"/>
    <col min="62" max="16384" width="4.125" style="4" customWidth="1"/>
  </cols>
  <sheetData>
    <row r="1" ht="15"/>
    <row r="2" ht="18.75">
      <c r="A2" s="7" t="s">
        <v>1</v>
      </c>
    </row>
    <row r="3" spans="1:61" s="3" customFormat="1" ht="14.25">
      <c r="A3" s="1" t="s">
        <v>2</v>
      </c>
      <c r="B3" s="1">
        <v>0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1">
        <v>20</v>
      </c>
      <c r="W3" s="1">
        <v>21</v>
      </c>
      <c r="X3" s="1">
        <v>22</v>
      </c>
      <c r="Y3" s="1">
        <v>23</v>
      </c>
      <c r="Z3" s="1">
        <v>24</v>
      </c>
      <c r="AA3" s="1">
        <v>25</v>
      </c>
      <c r="AB3" s="1">
        <v>26</v>
      </c>
      <c r="AC3" s="1">
        <v>27</v>
      </c>
      <c r="AD3" s="1">
        <v>28</v>
      </c>
      <c r="AE3" s="1">
        <v>29</v>
      </c>
      <c r="AF3" s="1">
        <v>30</v>
      </c>
      <c r="AG3" s="1">
        <v>31</v>
      </c>
      <c r="AH3" s="1">
        <v>32</v>
      </c>
      <c r="AI3" s="1">
        <v>33</v>
      </c>
      <c r="AJ3" s="1">
        <v>34</v>
      </c>
      <c r="AK3" s="1">
        <v>35</v>
      </c>
      <c r="AL3" s="1">
        <v>36</v>
      </c>
      <c r="AM3" s="1">
        <v>37</v>
      </c>
      <c r="AN3" s="1">
        <v>38</v>
      </c>
      <c r="AO3" s="1">
        <v>39</v>
      </c>
      <c r="AP3" s="1">
        <v>40</v>
      </c>
      <c r="AQ3" s="1">
        <v>41</v>
      </c>
      <c r="AR3" s="1">
        <v>42</v>
      </c>
      <c r="AS3" s="1">
        <v>43</v>
      </c>
      <c r="AT3" s="1">
        <v>44</v>
      </c>
      <c r="AU3" s="1">
        <v>45</v>
      </c>
      <c r="AV3" s="1">
        <v>46</v>
      </c>
      <c r="AW3" s="1">
        <v>47</v>
      </c>
      <c r="AX3" s="1">
        <v>48</v>
      </c>
      <c r="AY3" s="1">
        <v>49</v>
      </c>
      <c r="AZ3" s="1">
        <v>50</v>
      </c>
      <c r="BA3" s="1">
        <v>51</v>
      </c>
      <c r="BB3" s="1">
        <v>52</v>
      </c>
      <c r="BC3" s="1">
        <v>53</v>
      </c>
      <c r="BD3" s="1">
        <v>54</v>
      </c>
      <c r="BE3" s="1">
        <v>55</v>
      </c>
      <c r="BF3" s="1">
        <v>56</v>
      </c>
      <c r="BG3" s="1">
        <v>57</v>
      </c>
      <c r="BH3" s="1">
        <v>58</v>
      </c>
      <c r="BI3" s="1">
        <v>59</v>
      </c>
    </row>
    <row r="4" spans="1:61" ht="15">
      <c r="A4" s="1" t="s">
        <v>3</v>
      </c>
      <c r="B4" s="2">
        <v>37712</v>
      </c>
      <c r="C4" s="2">
        <v>37742</v>
      </c>
      <c r="D4" s="2">
        <v>37773</v>
      </c>
      <c r="E4" s="2">
        <v>37803</v>
      </c>
      <c r="F4" s="2">
        <v>37834</v>
      </c>
      <c r="G4" s="2">
        <v>37865</v>
      </c>
      <c r="H4" s="2">
        <v>37895</v>
      </c>
      <c r="I4" s="2">
        <v>37926</v>
      </c>
      <c r="J4" s="2">
        <v>37956</v>
      </c>
      <c r="K4" s="2">
        <v>37987</v>
      </c>
      <c r="L4" s="2">
        <v>38018</v>
      </c>
      <c r="M4" s="2">
        <v>38047</v>
      </c>
      <c r="N4" s="2">
        <v>38078</v>
      </c>
      <c r="O4" s="2">
        <v>38108</v>
      </c>
      <c r="P4" s="2">
        <v>38139</v>
      </c>
      <c r="Q4" s="2">
        <v>38169</v>
      </c>
      <c r="R4" s="2">
        <v>38200</v>
      </c>
      <c r="S4" s="2">
        <v>38231</v>
      </c>
      <c r="T4" s="2">
        <v>38261</v>
      </c>
      <c r="U4" s="2">
        <v>38292</v>
      </c>
      <c r="V4" s="2">
        <v>38322</v>
      </c>
      <c r="W4" s="2">
        <v>38353</v>
      </c>
      <c r="X4" s="2">
        <v>38384</v>
      </c>
      <c r="Y4" s="2">
        <v>38412</v>
      </c>
      <c r="Z4" s="2">
        <v>38443</v>
      </c>
      <c r="AA4" s="2">
        <v>38473</v>
      </c>
      <c r="AB4" s="2">
        <v>38504</v>
      </c>
      <c r="AC4" s="2">
        <v>38534</v>
      </c>
      <c r="AD4" s="2">
        <v>38565</v>
      </c>
      <c r="AE4" s="2">
        <v>38596</v>
      </c>
      <c r="AF4" s="2">
        <v>38626</v>
      </c>
      <c r="AG4" s="2">
        <v>38657</v>
      </c>
      <c r="AH4" s="2">
        <v>38687</v>
      </c>
      <c r="AI4" s="2">
        <v>38718</v>
      </c>
      <c r="AJ4" s="2">
        <v>38749</v>
      </c>
      <c r="AK4" s="2">
        <v>38777</v>
      </c>
      <c r="AL4" s="2">
        <v>38808</v>
      </c>
      <c r="AM4" s="2">
        <v>38838</v>
      </c>
      <c r="AN4" s="2">
        <v>38869</v>
      </c>
      <c r="AO4" s="2">
        <v>38899</v>
      </c>
      <c r="AP4" s="2">
        <v>38930</v>
      </c>
      <c r="AQ4" s="2">
        <v>38961</v>
      </c>
      <c r="AR4" s="2">
        <v>38991</v>
      </c>
      <c r="AS4" s="2">
        <v>39022</v>
      </c>
      <c r="AT4" s="2">
        <v>39052</v>
      </c>
      <c r="AU4" s="2">
        <v>39083</v>
      </c>
      <c r="AV4" s="2">
        <v>39114</v>
      </c>
      <c r="AW4" s="2">
        <v>39142</v>
      </c>
      <c r="AX4" s="2">
        <v>39173</v>
      </c>
      <c r="AY4" s="2">
        <v>39203</v>
      </c>
      <c r="AZ4" s="2">
        <v>39234</v>
      </c>
      <c r="BA4" s="2">
        <v>39264</v>
      </c>
      <c r="BB4" s="2">
        <v>39295</v>
      </c>
      <c r="BC4" s="2">
        <v>39326</v>
      </c>
      <c r="BD4" s="2">
        <v>39356</v>
      </c>
      <c r="BE4" s="2">
        <v>39387</v>
      </c>
      <c r="BF4" s="2">
        <v>39417</v>
      </c>
      <c r="BG4" s="2">
        <v>39448</v>
      </c>
      <c r="BH4" s="2">
        <v>39479</v>
      </c>
      <c r="BI4" s="2">
        <v>39508</v>
      </c>
    </row>
    <row r="5" spans="1:61" ht="15">
      <c r="A5" s="6" t="s">
        <v>8</v>
      </c>
      <c r="B5" s="6">
        <v>-136215</v>
      </c>
      <c r="C5" s="6">
        <v>184420.5821631388</v>
      </c>
      <c r="D5" s="6">
        <v>2097299.5611819844</v>
      </c>
      <c r="E5" s="6">
        <v>881308.8548178046</v>
      </c>
      <c r="F5" s="6">
        <v>960069.7742182567</v>
      </c>
      <c r="G5" s="6">
        <v>744788.0007340417</v>
      </c>
      <c r="H5" s="6">
        <v>168674.04294154997</v>
      </c>
      <c r="I5" s="6">
        <v>-86467.46754637414</v>
      </c>
      <c r="J5" s="6">
        <v>-387974.9853066636</v>
      </c>
      <c r="K5" s="6">
        <v>-301076.3040952661</v>
      </c>
      <c r="L5" s="6">
        <v>-103956.53794275585</v>
      </c>
      <c r="M5" s="6">
        <v>63987.48406249071</v>
      </c>
      <c r="N5" s="6">
        <v>322615.9798175333</v>
      </c>
      <c r="O5" s="6">
        <v>473369.7386976784</v>
      </c>
      <c r="P5" s="6">
        <v>821243.2637303333</v>
      </c>
      <c r="Q5" s="6">
        <v>925631.0153381123</v>
      </c>
      <c r="R5" s="6">
        <v>1076384.7742182566</v>
      </c>
      <c r="S5" s="6">
        <v>871390.3515971806</v>
      </c>
      <c r="T5" s="6">
        <v>287905.70960821665</v>
      </c>
      <c r="U5" s="6">
        <v>32764.199120292527</v>
      </c>
      <c r="V5" s="6">
        <v>-268743.3186399969</v>
      </c>
      <c r="W5" s="6">
        <v>-176011.30409526607</v>
      </c>
      <c r="X5" s="6">
        <v>21108.46205724414</v>
      </c>
      <c r="Y5" s="6">
        <v>189060.4840624907</v>
      </c>
      <c r="Z5" s="6">
        <v>322615.9798175333</v>
      </c>
      <c r="AA5" s="6">
        <v>473369.7386976784</v>
      </c>
      <c r="AB5" s="6">
        <v>821243.2637303333</v>
      </c>
      <c r="AC5" s="6">
        <v>925631.0153381123</v>
      </c>
      <c r="AD5" s="6">
        <v>1076384.7742182566</v>
      </c>
      <c r="AE5" s="6">
        <v>871390.3515971806</v>
      </c>
      <c r="AF5" s="6">
        <v>287905.70960821665</v>
      </c>
      <c r="AG5" s="6">
        <v>32764.199120292527</v>
      </c>
      <c r="AH5" s="6">
        <v>-268743.3186399969</v>
      </c>
      <c r="AI5" s="6">
        <v>-176011.30409526607</v>
      </c>
      <c r="AJ5" s="6">
        <v>21108.46205724414</v>
      </c>
      <c r="AK5" s="6">
        <v>189060.4840624907</v>
      </c>
      <c r="AL5" s="6">
        <v>322615.9798175333</v>
      </c>
      <c r="AM5" s="6">
        <v>461244.31412119494</v>
      </c>
      <c r="AN5" s="6">
        <v>784909.9995828865</v>
      </c>
      <c r="AO5" s="6">
        <v>841916.7720487387</v>
      </c>
      <c r="AP5" s="6">
        <v>968694.2913579197</v>
      </c>
      <c r="AQ5" s="6">
        <v>740466.1291658804</v>
      </c>
      <c r="AR5" s="6">
        <v>179349.57674787974</v>
      </c>
      <c r="AS5" s="6">
        <v>-7822.765027154295</v>
      </c>
      <c r="AT5" s="6">
        <v>-268743.3186399969</v>
      </c>
      <c r="AU5" s="6">
        <v>-176011.30409526607</v>
      </c>
      <c r="AV5" s="6">
        <v>21108.46205724414</v>
      </c>
      <c r="AW5" s="6">
        <v>189060.4840624907</v>
      </c>
      <c r="AX5" s="6">
        <v>322615.9798175333</v>
      </c>
      <c r="AY5" s="6">
        <v>453380.71412119496</v>
      </c>
      <c r="AZ5" s="6">
        <v>778136.2995828865</v>
      </c>
      <c r="BA5" s="6">
        <v>836623.4220487387</v>
      </c>
      <c r="BB5" s="6">
        <v>964280.5413579197</v>
      </c>
      <c r="BC5" s="6">
        <v>736199.5291658805</v>
      </c>
      <c r="BD5" s="6">
        <v>175225.02674787975</v>
      </c>
      <c r="BE5" s="6">
        <v>-11809.91502715429</v>
      </c>
      <c r="BF5" s="6">
        <v>-268743.3186399969</v>
      </c>
      <c r="BG5" s="6">
        <v>-176011.30409526607</v>
      </c>
      <c r="BH5" s="6">
        <v>21108.46205724414</v>
      </c>
      <c r="BI5" s="6">
        <v>189060.4840624907</v>
      </c>
    </row>
    <row r="6" spans="1:61" ht="15">
      <c r="A6" s="5" t="s">
        <v>9</v>
      </c>
      <c r="B6" s="6">
        <v>-52500</v>
      </c>
      <c r="C6" s="6">
        <v>-10818900</v>
      </c>
      <c r="D6" s="6">
        <v>-52500</v>
      </c>
      <c r="E6" s="6">
        <v>-52500</v>
      </c>
      <c r="F6" s="6">
        <v>-35000</v>
      </c>
      <c r="G6" s="6">
        <v>-35000</v>
      </c>
      <c r="H6" s="6">
        <v>-35000</v>
      </c>
      <c r="I6" s="6">
        <v>-35000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0</v>
      </c>
      <c r="BB6" s="6">
        <v>0</v>
      </c>
      <c r="BC6" s="6">
        <v>0</v>
      </c>
      <c r="BD6" s="6">
        <v>0</v>
      </c>
      <c r="BE6" s="6">
        <v>0</v>
      </c>
      <c r="BF6" s="6">
        <v>0</v>
      </c>
      <c r="BG6" s="6">
        <v>0</v>
      </c>
      <c r="BH6" s="6">
        <v>0</v>
      </c>
      <c r="BI6" s="6">
        <v>0</v>
      </c>
    </row>
    <row r="7" spans="1:61" ht="15">
      <c r="A7" s="5" t="s">
        <v>10</v>
      </c>
      <c r="B7" s="6">
        <v>0</v>
      </c>
      <c r="C7" s="6">
        <v>3800</v>
      </c>
      <c r="D7" s="6">
        <v>51400</v>
      </c>
      <c r="E7" s="6">
        <v>96200</v>
      </c>
      <c r="F7" s="6">
        <v>135280</v>
      </c>
      <c r="G7" s="6">
        <v>161880</v>
      </c>
      <c r="H7" s="6">
        <v>161880</v>
      </c>
      <c r="I7" s="6">
        <v>161880</v>
      </c>
      <c r="J7" s="6">
        <v>161880</v>
      </c>
      <c r="K7" s="6">
        <v>161880</v>
      </c>
      <c r="L7" s="6">
        <v>164900</v>
      </c>
      <c r="M7" s="6">
        <v>170320</v>
      </c>
      <c r="N7" s="6">
        <v>171060</v>
      </c>
      <c r="O7" s="6">
        <v>168400</v>
      </c>
      <c r="P7" s="6">
        <v>162820</v>
      </c>
      <c r="Q7" s="6">
        <v>150720</v>
      </c>
      <c r="R7" s="6">
        <v>136160</v>
      </c>
      <c r="S7" s="6">
        <v>118380</v>
      </c>
      <c r="T7" s="6">
        <v>100080</v>
      </c>
      <c r="U7" s="6">
        <v>95660</v>
      </c>
      <c r="V7" s="6">
        <v>96160</v>
      </c>
      <c r="W7" s="6">
        <v>102400</v>
      </c>
      <c r="X7" s="6">
        <v>107420</v>
      </c>
      <c r="Y7" s="6">
        <v>109000</v>
      </c>
      <c r="Z7" s="6">
        <v>105800</v>
      </c>
      <c r="AA7" s="6">
        <v>101620</v>
      </c>
      <c r="AB7" s="6">
        <v>98620</v>
      </c>
      <c r="AC7" s="6">
        <v>80880</v>
      </c>
      <c r="AD7" s="6">
        <v>64680</v>
      </c>
      <c r="AE7" s="6">
        <v>45260</v>
      </c>
      <c r="AF7" s="6">
        <v>25260</v>
      </c>
      <c r="AG7" s="6">
        <v>19080</v>
      </c>
      <c r="AH7" s="6">
        <v>17800</v>
      </c>
      <c r="AI7" s="6">
        <v>22200</v>
      </c>
      <c r="AJ7" s="6">
        <v>25340</v>
      </c>
      <c r="AK7" s="6">
        <v>25010</v>
      </c>
      <c r="AL7" s="6">
        <v>19850</v>
      </c>
      <c r="AM7" s="6">
        <v>13670</v>
      </c>
      <c r="AN7" s="6">
        <v>4850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6">
        <v>0</v>
      </c>
      <c r="AY7" s="6">
        <v>0</v>
      </c>
      <c r="AZ7" s="6">
        <v>0</v>
      </c>
      <c r="BA7" s="6">
        <v>0</v>
      </c>
      <c r="BB7" s="6">
        <v>0</v>
      </c>
      <c r="BC7" s="6">
        <v>0</v>
      </c>
      <c r="BD7" s="6">
        <v>0</v>
      </c>
      <c r="BE7" s="6">
        <v>0</v>
      </c>
      <c r="BF7" s="6">
        <v>0</v>
      </c>
      <c r="BG7" s="6">
        <v>0</v>
      </c>
      <c r="BH7" s="6">
        <v>0</v>
      </c>
      <c r="BI7" s="6">
        <v>0</v>
      </c>
    </row>
    <row r="8" spans="1:61" s="10" customFormat="1" ht="15">
      <c r="A8" s="8" t="s">
        <v>11</v>
      </c>
      <c r="B8" s="9">
        <f>SUM(B5:B6)-B7</f>
        <v>-188715</v>
      </c>
      <c r="C8" s="9">
        <f aca="true" t="shared" si="0" ref="C8:V8">SUM(C5:C6)-C7</f>
        <v>-10638279.417836862</v>
      </c>
      <c r="D8" s="9">
        <f t="shared" si="0"/>
        <v>1993399.5611819844</v>
      </c>
      <c r="E8" s="9">
        <f t="shared" si="0"/>
        <v>732608.8548178046</v>
      </c>
      <c r="F8" s="9">
        <f t="shared" si="0"/>
        <v>789789.7742182567</v>
      </c>
      <c r="G8" s="9">
        <f t="shared" si="0"/>
        <v>547908.0007340417</v>
      </c>
      <c r="H8" s="9">
        <f t="shared" si="0"/>
        <v>-28205.957058450032</v>
      </c>
      <c r="I8" s="9">
        <f t="shared" si="0"/>
        <v>-283347.46754637413</v>
      </c>
      <c r="J8" s="9">
        <f t="shared" si="0"/>
        <v>-549854.9853066637</v>
      </c>
      <c r="K8" s="9">
        <f t="shared" si="0"/>
        <v>-462956.3040952661</v>
      </c>
      <c r="L8" s="9">
        <f t="shared" si="0"/>
        <v>-268856.53794275585</v>
      </c>
      <c r="M8" s="9">
        <f t="shared" si="0"/>
        <v>-106332.51593750929</v>
      </c>
      <c r="N8" s="9">
        <f t="shared" si="0"/>
        <v>151555.97981753328</v>
      </c>
      <c r="O8" s="9">
        <f t="shared" si="0"/>
        <v>304969.7386976784</v>
      </c>
      <c r="P8" s="9">
        <f t="shared" si="0"/>
        <v>658423.2637303333</v>
      </c>
      <c r="Q8" s="9">
        <f t="shared" si="0"/>
        <v>774911.0153381123</v>
      </c>
      <c r="R8" s="9">
        <f t="shared" si="0"/>
        <v>940224.7742182566</v>
      </c>
      <c r="S8" s="9">
        <f t="shared" si="0"/>
        <v>753010.3515971806</v>
      </c>
      <c r="T8" s="9">
        <f t="shared" si="0"/>
        <v>187825.70960821665</v>
      </c>
      <c r="U8" s="9">
        <f t="shared" si="0"/>
        <v>-62895.80087970747</v>
      </c>
      <c r="V8" s="9">
        <f t="shared" si="0"/>
        <v>-364903.3186399969</v>
      </c>
      <c r="W8" s="9">
        <f aca="true" t="shared" si="1" ref="W8:BI8">SUM(W5:W6)-W7</f>
        <v>-278411.30409526604</v>
      </c>
      <c r="X8" s="9">
        <f t="shared" si="1"/>
        <v>-86311.53794275585</v>
      </c>
      <c r="Y8" s="9">
        <f t="shared" si="1"/>
        <v>80060.4840624907</v>
      </c>
      <c r="Z8" s="9">
        <f t="shared" si="1"/>
        <v>216815.97981753328</v>
      </c>
      <c r="AA8" s="9">
        <f t="shared" si="1"/>
        <v>371749.7386976784</v>
      </c>
      <c r="AB8" s="9">
        <f t="shared" si="1"/>
        <v>722623.2637303333</v>
      </c>
      <c r="AC8" s="9">
        <f t="shared" si="1"/>
        <v>844751.0153381123</v>
      </c>
      <c r="AD8" s="9">
        <f t="shared" si="1"/>
        <v>1011704.7742182566</v>
      </c>
      <c r="AE8" s="9">
        <f t="shared" si="1"/>
        <v>826130.3515971806</v>
      </c>
      <c r="AF8" s="9">
        <f t="shared" si="1"/>
        <v>262645.70960821665</v>
      </c>
      <c r="AG8" s="9">
        <f t="shared" si="1"/>
        <v>13684.199120292527</v>
      </c>
      <c r="AH8" s="9">
        <f t="shared" si="1"/>
        <v>-286543.3186399969</v>
      </c>
      <c r="AI8" s="9">
        <f t="shared" si="1"/>
        <v>-198211.30409526607</v>
      </c>
      <c r="AJ8" s="9">
        <f t="shared" si="1"/>
        <v>-4231.537942755858</v>
      </c>
      <c r="AK8" s="9">
        <f t="shared" si="1"/>
        <v>164050.4840624907</v>
      </c>
      <c r="AL8" s="9">
        <f t="shared" si="1"/>
        <v>302765.9798175333</v>
      </c>
      <c r="AM8" s="9">
        <f t="shared" si="1"/>
        <v>447574.31412119494</v>
      </c>
      <c r="AN8" s="9">
        <f t="shared" si="1"/>
        <v>780059.9995828865</v>
      </c>
      <c r="AO8" s="9">
        <f t="shared" si="1"/>
        <v>841916.7720487387</v>
      </c>
      <c r="AP8" s="9">
        <f t="shared" si="1"/>
        <v>968694.2913579197</v>
      </c>
      <c r="AQ8" s="9">
        <f t="shared" si="1"/>
        <v>740466.1291658804</v>
      </c>
      <c r="AR8" s="9">
        <f t="shared" si="1"/>
        <v>179349.57674787974</v>
      </c>
      <c r="AS8" s="9">
        <f t="shared" si="1"/>
        <v>-7822.765027154295</v>
      </c>
      <c r="AT8" s="9">
        <f t="shared" si="1"/>
        <v>-268743.3186399969</v>
      </c>
      <c r="AU8" s="9">
        <f t="shared" si="1"/>
        <v>-176011.30409526607</v>
      </c>
      <c r="AV8" s="9">
        <f t="shared" si="1"/>
        <v>21108.46205724414</v>
      </c>
      <c r="AW8" s="9">
        <f t="shared" si="1"/>
        <v>189060.4840624907</v>
      </c>
      <c r="AX8" s="9">
        <f t="shared" si="1"/>
        <v>322615.9798175333</v>
      </c>
      <c r="AY8" s="9">
        <f t="shared" si="1"/>
        <v>453380.71412119496</v>
      </c>
      <c r="AZ8" s="9">
        <f t="shared" si="1"/>
        <v>778136.2995828865</v>
      </c>
      <c r="BA8" s="9">
        <f t="shared" si="1"/>
        <v>836623.4220487387</v>
      </c>
      <c r="BB8" s="9">
        <f t="shared" si="1"/>
        <v>964280.5413579197</v>
      </c>
      <c r="BC8" s="9">
        <f t="shared" si="1"/>
        <v>736199.5291658805</v>
      </c>
      <c r="BD8" s="9">
        <f t="shared" si="1"/>
        <v>175225.02674787975</v>
      </c>
      <c r="BE8" s="9">
        <f t="shared" si="1"/>
        <v>-11809.91502715429</v>
      </c>
      <c r="BF8" s="9">
        <f t="shared" si="1"/>
        <v>-268743.3186399969</v>
      </c>
      <c r="BG8" s="9">
        <f t="shared" si="1"/>
        <v>-176011.30409526607</v>
      </c>
      <c r="BH8" s="9">
        <f t="shared" si="1"/>
        <v>21108.46205724414</v>
      </c>
      <c r="BI8" s="9">
        <f t="shared" si="1"/>
        <v>189060.4840624907</v>
      </c>
    </row>
    <row r="9" spans="1:61" ht="15">
      <c r="A9" s="5" t="s">
        <v>12</v>
      </c>
      <c r="B9" s="6">
        <f>B8/(1+B12/12)^B3</f>
        <v>-188715</v>
      </c>
      <c r="C9" s="6">
        <f>C8/(1+C12/12)^C3</f>
        <v>-10481063.465849126</v>
      </c>
      <c r="D9" s="6">
        <f>D8/(1+D12/12)^D3</f>
        <v>1934916.7038093475</v>
      </c>
      <c r="E9" s="6">
        <f>E8/(1+E12/12)^E3</f>
        <v>700606.2976274181</v>
      </c>
      <c r="F9" s="6">
        <f aca="true" t="shared" si="2" ref="F9:AG9">F8/(1+F12/12)^F3</f>
        <v>744127.4705101541</v>
      </c>
      <c r="G9" s="6">
        <f t="shared" si="2"/>
        <v>508601.2590537352</v>
      </c>
      <c r="H9" s="6">
        <f t="shared" si="2"/>
        <v>-25795.537810299844</v>
      </c>
      <c r="I9" s="6">
        <f t="shared" si="2"/>
        <v>-255303.6593243819</v>
      </c>
      <c r="J9" s="6">
        <f t="shared" si="2"/>
        <v>-488112.38693415385</v>
      </c>
      <c r="K9" s="6">
        <f t="shared" si="2"/>
        <v>-404897.9911124733</v>
      </c>
      <c r="L9" s="6">
        <f t="shared" si="2"/>
        <v>-231664.86877954492</v>
      </c>
      <c r="M9" s="6">
        <f t="shared" si="2"/>
        <v>-90269.20655165392</v>
      </c>
      <c r="N9" s="6">
        <f t="shared" si="2"/>
        <v>126759.51523241741</v>
      </c>
      <c r="O9" s="6">
        <f t="shared" si="2"/>
        <v>251303.30394626994</v>
      </c>
      <c r="P9" s="6">
        <f t="shared" si="2"/>
        <v>534540.4509377723</v>
      </c>
      <c r="Q9" s="6">
        <f t="shared" si="2"/>
        <v>619813.7417893796</v>
      </c>
      <c r="R9" s="6">
        <f t="shared" si="2"/>
        <v>740926.3060216365</v>
      </c>
      <c r="S9" s="6">
        <f t="shared" si="2"/>
        <v>584626.137919068</v>
      </c>
      <c r="T9" s="6">
        <f t="shared" si="2"/>
        <v>143670.06154343157</v>
      </c>
      <c r="U9" s="6">
        <f t="shared" si="2"/>
        <v>-47398.745657430685</v>
      </c>
      <c r="V9" s="6">
        <f t="shared" si="2"/>
        <v>-270929.9196018813</v>
      </c>
      <c r="W9" s="6">
        <f t="shared" si="2"/>
        <v>-203657.29792102295</v>
      </c>
      <c r="X9" s="6">
        <f t="shared" si="2"/>
        <v>-62203.65810759302</v>
      </c>
      <c r="Y9" s="6">
        <f t="shared" si="2"/>
        <v>56845.912190806484</v>
      </c>
      <c r="Z9" s="6">
        <f t="shared" si="2"/>
        <v>151672.30033283695</v>
      </c>
      <c r="AA9" s="6">
        <f t="shared" si="2"/>
        <v>256212.08796400946</v>
      </c>
      <c r="AB9" s="6">
        <f t="shared" si="2"/>
        <v>490676.0273098484</v>
      </c>
      <c r="AC9" s="6">
        <f t="shared" si="2"/>
        <v>565126.3814988106</v>
      </c>
      <c r="AD9" s="6">
        <f t="shared" si="2"/>
        <v>666813.8572514838</v>
      </c>
      <c r="AE9" s="6">
        <f t="shared" si="2"/>
        <v>536455.0685746758</v>
      </c>
      <c r="AF9" s="6">
        <f t="shared" si="2"/>
        <v>168030.85738346737</v>
      </c>
      <c r="AG9" s="6">
        <f t="shared" si="2"/>
        <v>8625.257616278443</v>
      </c>
      <c r="AH9" s="6">
        <f aca="true" t="shared" si="3" ref="AH9:BI9">AH8/(1+AH12/12)^AH3</f>
        <v>-177941.37184265038</v>
      </c>
      <c r="AI9" s="6">
        <f t="shared" si="3"/>
        <v>-121268.78452748145</v>
      </c>
      <c r="AJ9" s="6">
        <f t="shared" si="3"/>
        <v>-2550.6613590648003</v>
      </c>
      <c r="AK9" s="6">
        <f t="shared" si="3"/>
        <v>97424.01811660046</v>
      </c>
      <c r="AL9" s="6">
        <f t="shared" si="3"/>
        <v>177145.2670005619</v>
      </c>
      <c r="AM9" s="6">
        <f t="shared" si="3"/>
        <v>258001.12019006748</v>
      </c>
      <c r="AN9" s="6">
        <f t="shared" si="3"/>
        <v>443014.9711986428</v>
      </c>
      <c r="AO9" s="6">
        <f t="shared" si="3"/>
        <v>471078.7495571796</v>
      </c>
      <c r="AP9" s="6">
        <f t="shared" si="3"/>
        <v>534004.6643014561</v>
      </c>
      <c r="AQ9" s="6">
        <f t="shared" si="3"/>
        <v>402158.69722164585</v>
      </c>
      <c r="AR9" s="6">
        <f t="shared" si="3"/>
        <v>95968.03039775132</v>
      </c>
      <c r="AS9" s="6">
        <f t="shared" si="3"/>
        <v>-4124.017208292794</v>
      </c>
      <c r="AT9" s="6">
        <f t="shared" si="3"/>
        <v>-139582.77138064895</v>
      </c>
      <c r="AU9" s="6">
        <f t="shared" si="3"/>
        <v>-90067.61432725922</v>
      </c>
      <c r="AV9" s="6">
        <f t="shared" si="3"/>
        <v>10641.887137560718</v>
      </c>
      <c r="AW9" s="6">
        <f t="shared" si="3"/>
        <v>93906.74338308933</v>
      </c>
      <c r="AX9" s="6">
        <f t="shared" si="3"/>
        <v>157875.90281959774</v>
      </c>
      <c r="AY9" s="6">
        <f t="shared" si="3"/>
        <v>218588.32993695288</v>
      </c>
      <c r="AZ9" s="6">
        <f t="shared" si="3"/>
        <v>369618.383121103</v>
      </c>
      <c r="BA9" s="6">
        <f t="shared" si="3"/>
        <v>391527.13295327796</v>
      </c>
      <c r="BB9" s="6">
        <f t="shared" si="3"/>
        <v>444599.74172039196</v>
      </c>
      <c r="BC9" s="6">
        <f t="shared" si="3"/>
        <v>334422.35138047655</v>
      </c>
      <c r="BD9" s="6">
        <f t="shared" si="3"/>
        <v>78420.54451182132</v>
      </c>
      <c r="BE9" s="6">
        <f t="shared" si="3"/>
        <v>-5207.322187131284</v>
      </c>
      <c r="BF9" s="6">
        <f t="shared" si="3"/>
        <v>-116745.2742960755</v>
      </c>
      <c r="BG9" s="6">
        <f t="shared" si="3"/>
        <v>-75331.41974344522</v>
      </c>
      <c r="BH9" s="6">
        <f t="shared" si="3"/>
        <v>8900.74054708619</v>
      </c>
      <c r="BI9" s="6">
        <f t="shared" si="3"/>
        <v>78542.41899677466</v>
      </c>
    </row>
    <row r="10" spans="1:18" s="14" customFormat="1" ht="28.5">
      <c r="A10" s="11" t="s">
        <v>13</v>
      </c>
      <c r="B10" s="12">
        <f>SUM(B9:BI9)</f>
        <v>973357.7184832742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s="14" customFormat="1" ht="14.25">
      <c r="A11" s="15" t="s">
        <v>4</v>
      </c>
      <c r="B11" s="16">
        <f>IRR(B8:BI8,5%)*12</f>
        <v>0.22583292262120036</v>
      </c>
      <c r="C11" s="15"/>
      <c r="D11" s="17"/>
      <c r="E11" s="17"/>
      <c r="F11" s="17"/>
      <c r="G11" s="17"/>
      <c r="H11" s="17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61" s="14" customFormat="1" ht="14.25">
      <c r="A12" s="15" t="s">
        <v>22</v>
      </c>
      <c r="B12" s="24">
        <v>0.18</v>
      </c>
      <c r="C12" s="24">
        <f>B12</f>
        <v>0.18</v>
      </c>
      <c r="D12" s="24">
        <f aca="true" t="shared" si="4" ref="D12:BI12">C12</f>
        <v>0.18</v>
      </c>
      <c r="E12" s="24">
        <f t="shared" si="4"/>
        <v>0.18</v>
      </c>
      <c r="F12" s="24">
        <f t="shared" si="4"/>
        <v>0.18</v>
      </c>
      <c r="G12" s="24">
        <f t="shared" si="4"/>
        <v>0.18</v>
      </c>
      <c r="H12" s="24">
        <f t="shared" si="4"/>
        <v>0.18</v>
      </c>
      <c r="I12" s="24">
        <f t="shared" si="4"/>
        <v>0.18</v>
      </c>
      <c r="J12" s="24">
        <f t="shared" si="4"/>
        <v>0.18</v>
      </c>
      <c r="K12" s="24">
        <f t="shared" si="4"/>
        <v>0.18</v>
      </c>
      <c r="L12" s="24">
        <f t="shared" si="4"/>
        <v>0.18</v>
      </c>
      <c r="M12" s="24">
        <f t="shared" si="4"/>
        <v>0.18</v>
      </c>
      <c r="N12" s="24">
        <f t="shared" si="4"/>
        <v>0.18</v>
      </c>
      <c r="O12" s="24">
        <f t="shared" si="4"/>
        <v>0.18</v>
      </c>
      <c r="P12" s="24">
        <f t="shared" si="4"/>
        <v>0.18</v>
      </c>
      <c r="Q12" s="24">
        <f t="shared" si="4"/>
        <v>0.18</v>
      </c>
      <c r="R12" s="24">
        <f t="shared" si="4"/>
        <v>0.18</v>
      </c>
      <c r="S12" s="24">
        <f t="shared" si="4"/>
        <v>0.18</v>
      </c>
      <c r="T12" s="24">
        <f t="shared" si="4"/>
        <v>0.18</v>
      </c>
      <c r="U12" s="24">
        <f t="shared" si="4"/>
        <v>0.18</v>
      </c>
      <c r="V12" s="24">
        <f t="shared" si="4"/>
        <v>0.18</v>
      </c>
      <c r="W12" s="24">
        <f t="shared" si="4"/>
        <v>0.18</v>
      </c>
      <c r="X12" s="24">
        <f t="shared" si="4"/>
        <v>0.18</v>
      </c>
      <c r="Y12" s="24">
        <f t="shared" si="4"/>
        <v>0.18</v>
      </c>
      <c r="Z12" s="24">
        <f t="shared" si="4"/>
        <v>0.18</v>
      </c>
      <c r="AA12" s="24">
        <f t="shared" si="4"/>
        <v>0.18</v>
      </c>
      <c r="AB12" s="24">
        <f t="shared" si="4"/>
        <v>0.18</v>
      </c>
      <c r="AC12" s="24">
        <f t="shared" si="4"/>
        <v>0.18</v>
      </c>
      <c r="AD12" s="24">
        <f t="shared" si="4"/>
        <v>0.18</v>
      </c>
      <c r="AE12" s="24">
        <f t="shared" si="4"/>
        <v>0.18</v>
      </c>
      <c r="AF12" s="24">
        <f t="shared" si="4"/>
        <v>0.18</v>
      </c>
      <c r="AG12" s="24">
        <f t="shared" si="4"/>
        <v>0.18</v>
      </c>
      <c r="AH12" s="24">
        <f t="shared" si="4"/>
        <v>0.18</v>
      </c>
      <c r="AI12" s="24">
        <f t="shared" si="4"/>
        <v>0.18</v>
      </c>
      <c r="AJ12" s="24">
        <f t="shared" si="4"/>
        <v>0.18</v>
      </c>
      <c r="AK12" s="24">
        <f t="shared" si="4"/>
        <v>0.18</v>
      </c>
      <c r="AL12" s="24">
        <f t="shared" si="4"/>
        <v>0.18</v>
      </c>
      <c r="AM12" s="24">
        <f t="shared" si="4"/>
        <v>0.18</v>
      </c>
      <c r="AN12" s="24">
        <f t="shared" si="4"/>
        <v>0.18</v>
      </c>
      <c r="AO12" s="24">
        <f t="shared" si="4"/>
        <v>0.18</v>
      </c>
      <c r="AP12" s="24">
        <f t="shared" si="4"/>
        <v>0.18</v>
      </c>
      <c r="AQ12" s="24">
        <f t="shared" si="4"/>
        <v>0.18</v>
      </c>
      <c r="AR12" s="24">
        <f t="shared" si="4"/>
        <v>0.18</v>
      </c>
      <c r="AS12" s="24">
        <f t="shared" si="4"/>
        <v>0.18</v>
      </c>
      <c r="AT12" s="24">
        <f t="shared" si="4"/>
        <v>0.18</v>
      </c>
      <c r="AU12" s="24">
        <f t="shared" si="4"/>
        <v>0.18</v>
      </c>
      <c r="AV12" s="24">
        <f t="shared" si="4"/>
        <v>0.18</v>
      </c>
      <c r="AW12" s="24">
        <f t="shared" si="4"/>
        <v>0.18</v>
      </c>
      <c r="AX12" s="24">
        <f t="shared" si="4"/>
        <v>0.18</v>
      </c>
      <c r="AY12" s="24">
        <f t="shared" si="4"/>
        <v>0.18</v>
      </c>
      <c r="AZ12" s="24">
        <f t="shared" si="4"/>
        <v>0.18</v>
      </c>
      <c r="BA12" s="24">
        <f t="shared" si="4"/>
        <v>0.18</v>
      </c>
      <c r="BB12" s="24">
        <f t="shared" si="4"/>
        <v>0.18</v>
      </c>
      <c r="BC12" s="24">
        <f t="shared" si="4"/>
        <v>0.18</v>
      </c>
      <c r="BD12" s="24">
        <f t="shared" si="4"/>
        <v>0.18</v>
      </c>
      <c r="BE12" s="24">
        <f t="shared" si="4"/>
        <v>0.18</v>
      </c>
      <c r="BF12" s="24">
        <f t="shared" si="4"/>
        <v>0.18</v>
      </c>
      <c r="BG12" s="24">
        <f t="shared" si="4"/>
        <v>0.18</v>
      </c>
      <c r="BH12" s="24">
        <f t="shared" si="4"/>
        <v>0.18</v>
      </c>
      <c r="BI12" s="24">
        <f t="shared" si="4"/>
        <v>0.18</v>
      </c>
    </row>
    <row r="13" spans="1:18" s="14" customFormat="1" ht="14.25">
      <c r="A13" s="15"/>
      <c r="B13" s="18"/>
      <c r="C13" s="18"/>
      <c r="D13" s="15"/>
      <c r="E13" s="13"/>
      <c r="F13" s="13"/>
      <c r="G13" s="13"/>
      <c r="H13" s="13"/>
      <c r="I13" s="13"/>
      <c r="J13" s="15"/>
      <c r="K13" s="15"/>
      <c r="L13" s="15"/>
      <c r="M13" s="15"/>
      <c r="N13" s="15"/>
      <c r="O13" s="15"/>
      <c r="P13" s="15"/>
      <c r="Q13" s="15"/>
      <c r="R13" s="15"/>
    </row>
    <row r="14" spans="1:18" s="14" customFormat="1" ht="14.25">
      <c r="A14" s="15" t="s">
        <v>5</v>
      </c>
      <c r="B14" s="18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61" s="14" customFormat="1" ht="14.25">
      <c r="A15" s="1" t="s">
        <v>2</v>
      </c>
      <c r="B15" s="1">
        <v>0</v>
      </c>
      <c r="C15" s="1">
        <v>1</v>
      </c>
      <c r="D15" s="1">
        <v>2</v>
      </c>
      <c r="E15" s="1">
        <v>3</v>
      </c>
      <c r="F15" s="1">
        <v>4</v>
      </c>
      <c r="G15" s="1">
        <v>5</v>
      </c>
      <c r="H15" s="1">
        <v>6</v>
      </c>
      <c r="I15" s="1">
        <v>7</v>
      </c>
      <c r="J15" s="1">
        <v>8</v>
      </c>
      <c r="K15" s="1">
        <v>9</v>
      </c>
      <c r="L15" s="1">
        <v>10</v>
      </c>
      <c r="M15" s="1">
        <v>11</v>
      </c>
      <c r="N15" s="1">
        <v>12</v>
      </c>
      <c r="O15" s="1">
        <v>13</v>
      </c>
      <c r="P15" s="1">
        <v>14</v>
      </c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  <c r="X15" s="1">
        <v>22</v>
      </c>
      <c r="Y15" s="1">
        <v>23</v>
      </c>
      <c r="Z15" s="1">
        <v>24</v>
      </c>
      <c r="AA15" s="1">
        <v>25</v>
      </c>
      <c r="AB15" s="1">
        <v>26</v>
      </c>
      <c r="AC15" s="1">
        <v>27</v>
      </c>
      <c r="AD15" s="1">
        <v>28</v>
      </c>
      <c r="AE15" s="1">
        <v>29</v>
      </c>
      <c r="AF15" s="1">
        <v>30</v>
      </c>
      <c r="AG15" s="1">
        <v>31</v>
      </c>
      <c r="AH15" s="1">
        <v>32</v>
      </c>
      <c r="AI15" s="1">
        <v>33</v>
      </c>
      <c r="AJ15" s="1">
        <v>34</v>
      </c>
      <c r="AK15" s="1">
        <v>35</v>
      </c>
      <c r="AL15" s="1">
        <v>36</v>
      </c>
      <c r="AM15" s="1">
        <v>37</v>
      </c>
      <c r="AN15" s="1">
        <v>38</v>
      </c>
      <c r="AO15" s="1">
        <v>39</v>
      </c>
      <c r="AP15" s="1">
        <v>40</v>
      </c>
      <c r="AQ15" s="1">
        <v>41</v>
      </c>
      <c r="AR15" s="1">
        <v>42</v>
      </c>
      <c r="AS15" s="1">
        <v>43</v>
      </c>
      <c r="AT15" s="1">
        <v>44</v>
      </c>
      <c r="AU15" s="1">
        <v>45</v>
      </c>
      <c r="AV15" s="1">
        <v>46</v>
      </c>
      <c r="AW15" s="1">
        <v>47</v>
      </c>
      <c r="AX15" s="1">
        <v>48</v>
      </c>
      <c r="AY15" s="1">
        <v>49</v>
      </c>
      <c r="AZ15" s="1">
        <v>50</v>
      </c>
      <c r="BA15" s="1">
        <v>51</v>
      </c>
      <c r="BB15" s="1">
        <v>52</v>
      </c>
      <c r="BC15" s="1">
        <v>53</v>
      </c>
      <c r="BD15" s="1">
        <v>54</v>
      </c>
      <c r="BE15" s="1">
        <v>55</v>
      </c>
      <c r="BF15" s="1">
        <v>56</v>
      </c>
      <c r="BG15" s="1">
        <v>57</v>
      </c>
      <c r="BH15" s="1">
        <v>58</v>
      </c>
      <c r="BI15" s="1">
        <v>59</v>
      </c>
    </row>
    <row r="16" spans="1:61" s="14" customFormat="1" ht="14.25">
      <c r="A16" s="1" t="s">
        <v>0</v>
      </c>
      <c r="B16" s="2">
        <v>37712</v>
      </c>
      <c r="C16" s="2">
        <v>37742</v>
      </c>
      <c r="D16" s="2">
        <v>37773</v>
      </c>
      <c r="E16" s="2">
        <v>37803</v>
      </c>
      <c r="F16" s="2">
        <v>37834</v>
      </c>
      <c r="G16" s="2">
        <v>37865</v>
      </c>
      <c r="H16" s="2">
        <v>37895</v>
      </c>
      <c r="I16" s="2">
        <v>37926</v>
      </c>
      <c r="J16" s="2">
        <v>37956</v>
      </c>
      <c r="K16" s="2">
        <v>37987</v>
      </c>
      <c r="L16" s="2">
        <v>38018</v>
      </c>
      <c r="M16" s="2">
        <v>38047</v>
      </c>
      <c r="N16" s="2">
        <v>38078</v>
      </c>
      <c r="O16" s="2">
        <v>38108</v>
      </c>
      <c r="P16" s="2">
        <v>38139</v>
      </c>
      <c r="Q16" s="2">
        <v>38169</v>
      </c>
      <c r="R16" s="2">
        <v>38200</v>
      </c>
      <c r="S16" s="2">
        <v>38231</v>
      </c>
      <c r="T16" s="2">
        <v>38261</v>
      </c>
      <c r="U16" s="2">
        <v>38292</v>
      </c>
      <c r="V16" s="2">
        <v>38322</v>
      </c>
      <c r="W16" s="2">
        <v>38353</v>
      </c>
      <c r="X16" s="2">
        <v>38384</v>
      </c>
      <c r="Y16" s="2">
        <v>38412</v>
      </c>
      <c r="Z16" s="2">
        <v>38443</v>
      </c>
      <c r="AA16" s="2">
        <v>38473</v>
      </c>
      <c r="AB16" s="2">
        <v>38504</v>
      </c>
      <c r="AC16" s="2">
        <v>38534</v>
      </c>
      <c r="AD16" s="2">
        <v>38565</v>
      </c>
      <c r="AE16" s="2">
        <v>38596</v>
      </c>
      <c r="AF16" s="2">
        <v>38626</v>
      </c>
      <c r="AG16" s="2">
        <v>38657</v>
      </c>
      <c r="AH16" s="2">
        <v>38687</v>
      </c>
      <c r="AI16" s="2">
        <v>38718</v>
      </c>
      <c r="AJ16" s="2">
        <v>38749</v>
      </c>
      <c r="AK16" s="2">
        <v>38777</v>
      </c>
      <c r="AL16" s="2">
        <v>38808</v>
      </c>
      <c r="AM16" s="2">
        <v>38838</v>
      </c>
      <c r="AN16" s="2">
        <v>38869</v>
      </c>
      <c r="AO16" s="2">
        <v>38899</v>
      </c>
      <c r="AP16" s="2">
        <v>38930</v>
      </c>
      <c r="AQ16" s="2">
        <v>38961</v>
      </c>
      <c r="AR16" s="2">
        <v>38991</v>
      </c>
      <c r="AS16" s="2">
        <v>39022</v>
      </c>
      <c r="AT16" s="2">
        <v>39052</v>
      </c>
      <c r="AU16" s="2">
        <v>39083</v>
      </c>
      <c r="AV16" s="2">
        <v>39114</v>
      </c>
      <c r="AW16" s="2">
        <v>39142</v>
      </c>
      <c r="AX16" s="2">
        <v>39173</v>
      </c>
      <c r="AY16" s="2">
        <v>39203</v>
      </c>
      <c r="AZ16" s="2">
        <v>39234</v>
      </c>
      <c r="BA16" s="2">
        <v>39264</v>
      </c>
      <c r="BB16" s="2">
        <v>39295</v>
      </c>
      <c r="BC16" s="2">
        <v>39326</v>
      </c>
      <c r="BD16" s="2">
        <v>39356</v>
      </c>
      <c r="BE16" s="2">
        <v>39387</v>
      </c>
      <c r="BF16" s="2">
        <v>39417</v>
      </c>
      <c r="BG16" s="2">
        <v>39448</v>
      </c>
      <c r="BH16" s="2">
        <v>39479</v>
      </c>
      <c r="BI16" s="2">
        <v>39508</v>
      </c>
    </row>
    <row r="17" spans="1:61" ht="15">
      <c r="A17" s="5" t="s">
        <v>14</v>
      </c>
      <c r="B17" s="6">
        <f>B8</f>
        <v>-188715</v>
      </c>
      <c r="C17" s="6">
        <f>B17+C8</f>
        <v>-10826994.417836862</v>
      </c>
      <c r="D17" s="6">
        <f aca="true" t="shared" si="5" ref="D17:BI17">C17+D8</f>
        <v>-8833594.856654877</v>
      </c>
      <c r="E17" s="6">
        <f t="shared" si="5"/>
        <v>-8100986.001837072</v>
      </c>
      <c r="F17" s="6">
        <f>E17+F8</f>
        <v>-7311196.227618815</v>
      </c>
      <c r="G17" s="6">
        <f t="shared" si="5"/>
        <v>-6763288.226884774</v>
      </c>
      <c r="H17" s="6">
        <f t="shared" si="5"/>
        <v>-6791494.183943224</v>
      </c>
      <c r="I17" s="6">
        <f t="shared" si="5"/>
        <v>-7074841.651489599</v>
      </c>
      <c r="J17" s="6">
        <f t="shared" si="5"/>
        <v>-7624696.636796262</v>
      </c>
      <c r="K17" s="6">
        <f t="shared" si="5"/>
        <v>-8087652.9408915285</v>
      </c>
      <c r="L17" s="6">
        <f t="shared" si="5"/>
        <v>-8356509.4788342845</v>
      </c>
      <c r="M17" s="6">
        <f t="shared" si="5"/>
        <v>-8462841.994771793</v>
      </c>
      <c r="N17" s="6">
        <f t="shared" si="5"/>
        <v>-8311286.014954261</v>
      </c>
      <c r="O17" s="6">
        <f t="shared" si="5"/>
        <v>-8006316.276256582</v>
      </c>
      <c r="P17" s="6">
        <f t="shared" si="5"/>
        <v>-7347893.012526249</v>
      </c>
      <c r="Q17" s="6">
        <f t="shared" si="5"/>
        <v>-6572981.997188136</v>
      </c>
      <c r="R17" s="6">
        <f t="shared" si="5"/>
        <v>-5632757.222969879</v>
      </c>
      <c r="S17" s="6">
        <f t="shared" si="5"/>
        <v>-4879746.871372699</v>
      </c>
      <c r="T17" s="6">
        <f t="shared" si="5"/>
        <v>-4691921.161764482</v>
      </c>
      <c r="U17" s="6">
        <f t="shared" si="5"/>
        <v>-4754816.96264419</v>
      </c>
      <c r="V17" s="6">
        <f t="shared" si="5"/>
        <v>-5119720.281284187</v>
      </c>
      <c r="W17" s="6">
        <f t="shared" si="5"/>
        <v>-5398131.585379453</v>
      </c>
      <c r="X17" s="6">
        <f t="shared" si="5"/>
        <v>-5484443.123322209</v>
      </c>
      <c r="Y17" s="6">
        <f t="shared" si="5"/>
        <v>-5404382.639259718</v>
      </c>
      <c r="Z17" s="6">
        <f t="shared" si="5"/>
        <v>-5187566.659442185</v>
      </c>
      <c r="AA17" s="6">
        <f t="shared" si="5"/>
        <v>-4815816.920744507</v>
      </c>
      <c r="AB17" s="6">
        <f t="shared" si="5"/>
        <v>-4093193.6570141735</v>
      </c>
      <c r="AC17" s="6">
        <f t="shared" si="5"/>
        <v>-3248442.6416760613</v>
      </c>
      <c r="AD17" s="6">
        <f t="shared" si="5"/>
        <v>-2236737.8674578047</v>
      </c>
      <c r="AE17" s="6">
        <f t="shared" si="5"/>
        <v>-1410607.5158606241</v>
      </c>
      <c r="AF17" s="6">
        <f t="shared" si="5"/>
        <v>-1147961.8062524074</v>
      </c>
      <c r="AG17" s="6">
        <f t="shared" si="5"/>
        <v>-1134277.607132115</v>
      </c>
      <c r="AH17" s="6">
        <f t="shared" si="5"/>
        <v>-1420820.9257721119</v>
      </c>
      <c r="AI17" s="6">
        <f t="shared" si="5"/>
        <v>-1619032.229867378</v>
      </c>
      <c r="AJ17" s="6">
        <f t="shared" si="5"/>
        <v>-1623263.767810134</v>
      </c>
      <c r="AK17" s="6">
        <f t="shared" si="5"/>
        <v>-1459213.2837476432</v>
      </c>
      <c r="AL17" s="6">
        <f t="shared" si="5"/>
        <v>-1156447.3039301098</v>
      </c>
      <c r="AM17" s="6">
        <f t="shared" si="5"/>
        <v>-708872.989808915</v>
      </c>
      <c r="AN17" s="6">
        <f t="shared" si="5"/>
        <v>71187.00977397151</v>
      </c>
      <c r="AO17" s="6">
        <f t="shared" si="5"/>
        <v>913103.7818227102</v>
      </c>
      <c r="AP17" s="6">
        <f t="shared" si="5"/>
        <v>1881798.0731806299</v>
      </c>
      <c r="AQ17" s="6">
        <f t="shared" si="5"/>
        <v>2622264.2023465103</v>
      </c>
      <c r="AR17" s="6">
        <f t="shared" si="5"/>
        <v>2801613.77909439</v>
      </c>
      <c r="AS17" s="6">
        <f t="shared" si="5"/>
        <v>2793791.014067236</v>
      </c>
      <c r="AT17" s="6">
        <f t="shared" si="5"/>
        <v>2525047.695427239</v>
      </c>
      <c r="AU17" s="6">
        <f t="shared" si="5"/>
        <v>2349036.391331973</v>
      </c>
      <c r="AV17" s="6">
        <f t="shared" si="5"/>
        <v>2370144.853389217</v>
      </c>
      <c r="AW17" s="6">
        <f t="shared" si="5"/>
        <v>2559205.3374517076</v>
      </c>
      <c r="AX17" s="6">
        <f t="shared" si="5"/>
        <v>2881821.317269241</v>
      </c>
      <c r="AY17" s="6">
        <f t="shared" si="5"/>
        <v>3335202.031390436</v>
      </c>
      <c r="AZ17" s="6">
        <f t="shared" si="5"/>
        <v>4113338.3309733225</v>
      </c>
      <c r="BA17" s="6">
        <f t="shared" si="5"/>
        <v>4949961.753022062</v>
      </c>
      <c r="BB17" s="6">
        <f t="shared" si="5"/>
        <v>5914242.294379981</v>
      </c>
      <c r="BC17" s="6">
        <f t="shared" si="5"/>
        <v>6650441.823545862</v>
      </c>
      <c r="BD17" s="6">
        <f t="shared" si="5"/>
        <v>6825666.850293742</v>
      </c>
      <c r="BE17" s="6">
        <f t="shared" si="5"/>
        <v>6813856.935266587</v>
      </c>
      <c r="BF17" s="6">
        <f t="shared" si="5"/>
        <v>6545113.6166265905</v>
      </c>
      <c r="BG17" s="6">
        <f t="shared" si="5"/>
        <v>6369102.312531324</v>
      </c>
      <c r="BH17" s="6">
        <f t="shared" si="5"/>
        <v>6390210.774588568</v>
      </c>
      <c r="BI17" s="6">
        <f t="shared" si="5"/>
        <v>6579271.258651059</v>
      </c>
    </row>
    <row r="18" spans="1:61" ht="15">
      <c r="A18" s="5" t="s">
        <v>15</v>
      </c>
      <c r="B18" s="6">
        <f>B9</f>
        <v>-188715</v>
      </c>
      <c r="C18" s="6">
        <f>B18+C9</f>
        <v>-10669778.465849126</v>
      </c>
      <c r="D18" s="6">
        <f aca="true" t="shared" si="6" ref="D18:BI18">C18+D9</f>
        <v>-8734861.762039779</v>
      </c>
      <c r="E18" s="6">
        <f t="shared" si="6"/>
        <v>-8034255.46441236</v>
      </c>
      <c r="F18" s="6">
        <f t="shared" si="6"/>
        <v>-7290127.993902206</v>
      </c>
      <c r="G18" s="6">
        <f t="shared" si="6"/>
        <v>-6781526.734848471</v>
      </c>
      <c r="H18" s="6">
        <f t="shared" si="6"/>
        <v>-6807322.272658771</v>
      </c>
      <c r="I18" s="6">
        <f t="shared" si="6"/>
        <v>-7062625.931983152</v>
      </c>
      <c r="J18" s="6">
        <f t="shared" si="6"/>
        <v>-7550738.318917306</v>
      </c>
      <c r="K18" s="6">
        <f t="shared" si="6"/>
        <v>-7955636.31002978</v>
      </c>
      <c r="L18" s="6">
        <f t="shared" si="6"/>
        <v>-8187301.178809324</v>
      </c>
      <c r="M18" s="6">
        <f t="shared" si="6"/>
        <v>-8277570.385360979</v>
      </c>
      <c r="N18" s="6">
        <f t="shared" si="6"/>
        <v>-8150810.870128561</v>
      </c>
      <c r="O18" s="6">
        <f t="shared" si="6"/>
        <v>-7899507.566182291</v>
      </c>
      <c r="P18" s="6">
        <f t="shared" si="6"/>
        <v>-7364967.115244519</v>
      </c>
      <c r="Q18" s="6">
        <f t="shared" si="6"/>
        <v>-6745153.373455139</v>
      </c>
      <c r="R18" s="6">
        <f t="shared" si="6"/>
        <v>-6004227.0674335025</v>
      </c>
      <c r="S18" s="6">
        <f t="shared" si="6"/>
        <v>-5419600.929514434</v>
      </c>
      <c r="T18" s="6">
        <f t="shared" si="6"/>
        <v>-5275930.867971003</v>
      </c>
      <c r="U18" s="6">
        <f t="shared" si="6"/>
        <v>-5323329.613628434</v>
      </c>
      <c r="V18" s="6">
        <f t="shared" si="6"/>
        <v>-5594259.533230315</v>
      </c>
      <c r="W18" s="6">
        <f t="shared" si="6"/>
        <v>-5797916.831151338</v>
      </c>
      <c r="X18" s="6">
        <f t="shared" si="6"/>
        <v>-5860120.489258931</v>
      </c>
      <c r="Y18" s="6">
        <f t="shared" si="6"/>
        <v>-5803274.577068125</v>
      </c>
      <c r="Z18" s="6">
        <f t="shared" si="6"/>
        <v>-5651602.276735288</v>
      </c>
      <c r="AA18" s="6">
        <f t="shared" si="6"/>
        <v>-5395390.188771279</v>
      </c>
      <c r="AB18" s="6">
        <f t="shared" si="6"/>
        <v>-4904714.161461431</v>
      </c>
      <c r="AC18" s="6">
        <f t="shared" si="6"/>
        <v>-4339587.77996262</v>
      </c>
      <c r="AD18" s="6">
        <f t="shared" si="6"/>
        <v>-3672773.922711136</v>
      </c>
      <c r="AE18" s="6">
        <f t="shared" si="6"/>
        <v>-3136318.85413646</v>
      </c>
      <c r="AF18" s="6">
        <f t="shared" si="6"/>
        <v>-2968287.9967529927</v>
      </c>
      <c r="AG18" s="6">
        <f t="shared" si="6"/>
        <v>-2959662.7391367145</v>
      </c>
      <c r="AH18" s="6">
        <f t="shared" si="6"/>
        <v>-3137604.1109793647</v>
      </c>
      <c r="AI18" s="6">
        <f t="shared" si="6"/>
        <v>-3258872.8955068463</v>
      </c>
      <c r="AJ18" s="6">
        <f t="shared" si="6"/>
        <v>-3261423.556865911</v>
      </c>
      <c r="AK18" s="6">
        <f t="shared" si="6"/>
        <v>-3163999.5387493107</v>
      </c>
      <c r="AL18" s="6">
        <f t="shared" si="6"/>
        <v>-2986854.2717487486</v>
      </c>
      <c r="AM18" s="6">
        <f t="shared" si="6"/>
        <v>-2728853.151558681</v>
      </c>
      <c r="AN18" s="6">
        <f t="shared" si="6"/>
        <v>-2285838.1803600383</v>
      </c>
      <c r="AO18" s="6">
        <f t="shared" si="6"/>
        <v>-1814759.4308028587</v>
      </c>
      <c r="AP18" s="6">
        <f t="shared" si="6"/>
        <v>-1280754.7665014025</v>
      </c>
      <c r="AQ18" s="6">
        <f t="shared" si="6"/>
        <v>-878596.0692797566</v>
      </c>
      <c r="AR18" s="6">
        <f t="shared" si="6"/>
        <v>-782628.0388820053</v>
      </c>
      <c r="AS18" s="6">
        <f t="shared" si="6"/>
        <v>-786752.0560902981</v>
      </c>
      <c r="AT18" s="6">
        <f t="shared" si="6"/>
        <v>-926334.827470947</v>
      </c>
      <c r="AU18" s="6">
        <f t="shared" si="6"/>
        <v>-1016402.4417982063</v>
      </c>
      <c r="AV18" s="6">
        <f t="shared" si="6"/>
        <v>-1005760.5546606455</v>
      </c>
      <c r="AW18" s="6">
        <f t="shared" si="6"/>
        <v>-911853.8112775562</v>
      </c>
      <c r="AX18" s="6">
        <f t="shared" si="6"/>
        <v>-753977.9084579585</v>
      </c>
      <c r="AY18" s="6">
        <f t="shared" si="6"/>
        <v>-535389.5785210056</v>
      </c>
      <c r="AZ18" s="6">
        <f t="shared" si="6"/>
        <v>-165771.1953999026</v>
      </c>
      <c r="BA18" s="6">
        <f t="shared" si="6"/>
        <v>225755.93755337538</v>
      </c>
      <c r="BB18" s="6">
        <f t="shared" si="6"/>
        <v>670355.6792737674</v>
      </c>
      <c r="BC18" s="6">
        <f t="shared" si="6"/>
        <v>1004778.0306542439</v>
      </c>
      <c r="BD18" s="6">
        <f t="shared" si="6"/>
        <v>1083198.5751660652</v>
      </c>
      <c r="BE18" s="6">
        <f t="shared" si="6"/>
        <v>1077991.252978934</v>
      </c>
      <c r="BF18" s="6">
        <f t="shared" si="6"/>
        <v>961245.9786828585</v>
      </c>
      <c r="BG18" s="6">
        <f t="shared" si="6"/>
        <v>885914.5589394133</v>
      </c>
      <c r="BH18" s="6">
        <f t="shared" si="6"/>
        <v>894815.2994864995</v>
      </c>
      <c r="BI18" s="6">
        <f t="shared" si="6"/>
        <v>973357.7184832742</v>
      </c>
    </row>
    <row r="19" spans="1:61" ht="15" hidden="1" outlineLevel="1">
      <c r="A19" s="19"/>
      <c r="B19" s="20">
        <f>IF(B17&lt;0,1,0)</f>
        <v>1</v>
      </c>
      <c r="C19" s="20">
        <f aca="true" t="shared" si="7" ref="C19:BI19">IF(C17&lt;0,1,0)</f>
        <v>1</v>
      </c>
      <c r="D19" s="20">
        <f t="shared" si="7"/>
        <v>1</v>
      </c>
      <c r="E19" s="20">
        <f t="shared" si="7"/>
        <v>1</v>
      </c>
      <c r="F19" s="20">
        <f t="shared" si="7"/>
        <v>1</v>
      </c>
      <c r="G19" s="20">
        <f t="shared" si="7"/>
        <v>1</v>
      </c>
      <c r="H19" s="20">
        <f t="shared" si="7"/>
        <v>1</v>
      </c>
      <c r="I19" s="20">
        <f t="shared" si="7"/>
        <v>1</v>
      </c>
      <c r="J19" s="20">
        <f t="shared" si="7"/>
        <v>1</v>
      </c>
      <c r="K19" s="20">
        <f t="shared" si="7"/>
        <v>1</v>
      </c>
      <c r="L19" s="20">
        <f t="shared" si="7"/>
        <v>1</v>
      </c>
      <c r="M19" s="20">
        <f t="shared" si="7"/>
        <v>1</v>
      </c>
      <c r="N19" s="20">
        <f t="shared" si="7"/>
        <v>1</v>
      </c>
      <c r="O19" s="20">
        <f t="shared" si="7"/>
        <v>1</v>
      </c>
      <c r="P19" s="20">
        <f t="shared" si="7"/>
        <v>1</v>
      </c>
      <c r="Q19" s="20">
        <f t="shared" si="7"/>
        <v>1</v>
      </c>
      <c r="R19" s="20">
        <f t="shared" si="7"/>
        <v>1</v>
      </c>
      <c r="S19" s="20">
        <f t="shared" si="7"/>
        <v>1</v>
      </c>
      <c r="T19" s="20">
        <f t="shared" si="7"/>
        <v>1</v>
      </c>
      <c r="U19" s="20">
        <f t="shared" si="7"/>
        <v>1</v>
      </c>
      <c r="V19" s="20">
        <f t="shared" si="7"/>
        <v>1</v>
      </c>
      <c r="W19" s="20">
        <f t="shared" si="7"/>
        <v>1</v>
      </c>
      <c r="X19" s="20">
        <f t="shared" si="7"/>
        <v>1</v>
      </c>
      <c r="Y19" s="20">
        <f t="shared" si="7"/>
        <v>1</v>
      </c>
      <c r="Z19" s="20">
        <f t="shared" si="7"/>
        <v>1</v>
      </c>
      <c r="AA19" s="20">
        <f t="shared" si="7"/>
        <v>1</v>
      </c>
      <c r="AB19" s="20">
        <f t="shared" si="7"/>
        <v>1</v>
      </c>
      <c r="AC19" s="20">
        <f t="shared" si="7"/>
        <v>1</v>
      </c>
      <c r="AD19" s="20">
        <f t="shared" si="7"/>
        <v>1</v>
      </c>
      <c r="AE19" s="20">
        <f t="shared" si="7"/>
        <v>1</v>
      </c>
      <c r="AF19" s="20">
        <f t="shared" si="7"/>
        <v>1</v>
      </c>
      <c r="AG19" s="20">
        <f t="shared" si="7"/>
        <v>1</v>
      </c>
      <c r="AH19" s="20">
        <f t="shared" si="7"/>
        <v>1</v>
      </c>
      <c r="AI19" s="20">
        <f t="shared" si="7"/>
        <v>1</v>
      </c>
      <c r="AJ19" s="20">
        <f t="shared" si="7"/>
        <v>1</v>
      </c>
      <c r="AK19" s="20">
        <f t="shared" si="7"/>
        <v>1</v>
      </c>
      <c r="AL19" s="20">
        <f t="shared" si="7"/>
        <v>1</v>
      </c>
      <c r="AM19" s="20">
        <f t="shared" si="7"/>
        <v>1</v>
      </c>
      <c r="AN19" s="20">
        <f t="shared" si="7"/>
        <v>0</v>
      </c>
      <c r="AO19" s="20">
        <f t="shared" si="7"/>
        <v>0</v>
      </c>
      <c r="AP19" s="20">
        <f t="shared" si="7"/>
        <v>0</v>
      </c>
      <c r="AQ19" s="20">
        <f t="shared" si="7"/>
        <v>0</v>
      </c>
      <c r="AR19" s="20">
        <f t="shared" si="7"/>
        <v>0</v>
      </c>
      <c r="AS19" s="20">
        <f t="shared" si="7"/>
        <v>0</v>
      </c>
      <c r="AT19" s="20">
        <f t="shared" si="7"/>
        <v>0</v>
      </c>
      <c r="AU19" s="20">
        <f t="shared" si="7"/>
        <v>0</v>
      </c>
      <c r="AV19" s="20">
        <f t="shared" si="7"/>
        <v>0</v>
      </c>
      <c r="AW19" s="20">
        <f t="shared" si="7"/>
        <v>0</v>
      </c>
      <c r="AX19" s="20">
        <f t="shared" si="7"/>
        <v>0</v>
      </c>
      <c r="AY19" s="20">
        <f t="shared" si="7"/>
        <v>0</v>
      </c>
      <c r="AZ19" s="20">
        <f t="shared" si="7"/>
        <v>0</v>
      </c>
      <c r="BA19" s="20">
        <f t="shared" si="7"/>
        <v>0</v>
      </c>
      <c r="BB19" s="20">
        <f t="shared" si="7"/>
        <v>0</v>
      </c>
      <c r="BC19" s="20">
        <f t="shared" si="7"/>
        <v>0</v>
      </c>
      <c r="BD19" s="20">
        <f t="shared" si="7"/>
        <v>0</v>
      </c>
      <c r="BE19" s="20">
        <f t="shared" si="7"/>
        <v>0</v>
      </c>
      <c r="BF19" s="20">
        <f t="shared" si="7"/>
        <v>0</v>
      </c>
      <c r="BG19" s="20">
        <f t="shared" si="7"/>
        <v>0</v>
      </c>
      <c r="BH19" s="20">
        <f t="shared" si="7"/>
        <v>0</v>
      </c>
      <c r="BI19" s="20">
        <f t="shared" si="7"/>
        <v>0</v>
      </c>
    </row>
    <row r="20" spans="1:61" ht="15" hidden="1" outlineLevel="1">
      <c r="A20" s="19"/>
      <c r="B20" s="20">
        <f>IF(B18&lt;0,1,0)</f>
        <v>1</v>
      </c>
      <c r="C20" s="20">
        <f aca="true" t="shared" si="8" ref="C20:BI20">IF(C18&lt;0,1,0)</f>
        <v>1</v>
      </c>
      <c r="D20" s="20">
        <f t="shared" si="8"/>
        <v>1</v>
      </c>
      <c r="E20" s="20">
        <f t="shared" si="8"/>
        <v>1</v>
      </c>
      <c r="F20" s="20">
        <f t="shared" si="8"/>
        <v>1</v>
      </c>
      <c r="G20" s="20">
        <f t="shared" si="8"/>
        <v>1</v>
      </c>
      <c r="H20" s="20">
        <f t="shared" si="8"/>
        <v>1</v>
      </c>
      <c r="I20" s="20">
        <f t="shared" si="8"/>
        <v>1</v>
      </c>
      <c r="J20" s="20">
        <f t="shared" si="8"/>
        <v>1</v>
      </c>
      <c r="K20" s="20">
        <f t="shared" si="8"/>
        <v>1</v>
      </c>
      <c r="L20" s="20">
        <f t="shared" si="8"/>
        <v>1</v>
      </c>
      <c r="M20" s="20">
        <f t="shared" si="8"/>
        <v>1</v>
      </c>
      <c r="N20" s="20">
        <f t="shared" si="8"/>
        <v>1</v>
      </c>
      <c r="O20" s="20">
        <f t="shared" si="8"/>
        <v>1</v>
      </c>
      <c r="P20" s="20">
        <f t="shared" si="8"/>
        <v>1</v>
      </c>
      <c r="Q20" s="20">
        <f t="shared" si="8"/>
        <v>1</v>
      </c>
      <c r="R20" s="20">
        <f t="shared" si="8"/>
        <v>1</v>
      </c>
      <c r="S20" s="20">
        <f t="shared" si="8"/>
        <v>1</v>
      </c>
      <c r="T20" s="20">
        <f t="shared" si="8"/>
        <v>1</v>
      </c>
      <c r="U20" s="20">
        <f t="shared" si="8"/>
        <v>1</v>
      </c>
      <c r="V20" s="20">
        <f t="shared" si="8"/>
        <v>1</v>
      </c>
      <c r="W20" s="20">
        <f t="shared" si="8"/>
        <v>1</v>
      </c>
      <c r="X20" s="20">
        <f t="shared" si="8"/>
        <v>1</v>
      </c>
      <c r="Y20" s="20">
        <f t="shared" si="8"/>
        <v>1</v>
      </c>
      <c r="Z20" s="20">
        <f t="shared" si="8"/>
        <v>1</v>
      </c>
      <c r="AA20" s="20">
        <f t="shared" si="8"/>
        <v>1</v>
      </c>
      <c r="AB20" s="20">
        <f t="shared" si="8"/>
        <v>1</v>
      </c>
      <c r="AC20" s="20">
        <f t="shared" si="8"/>
        <v>1</v>
      </c>
      <c r="AD20" s="20">
        <f t="shared" si="8"/>
        <v>1</v>
      </c>
      <c r="AE20" s="20">
        <f t="shared" si="8"/>
        <v>1</v>
      </c>
      <c r="AF20" s="20">
        <f t="shared" si="8"/>
        <v>1</v>
      </c>
      <c r="AG20" s="20">
        <f t="shared" si="8"/>
        <v>1</v>
      </c>
      <c r="AH20" s="20">
        <f t="shared" si="8"/>
        <v>1</v>
      </c>
      <c r="AI20" s="20">
        <f t="shared" si="8"/>
        <v>1</v>
      </c>
      <c r="AJ20" s="20">
        <f t="shared" si="8"/>
        <v>1</v>
      </c>
      <c r="AK20" s="20">
        <f t="shared" si="8"/>
        <v>1</v>
      </c>
      <c r="AL20" s="20">
        <f t="shared" si="8"/>
        <v>1</v>
      </c>
      <c r="AM20" s="20">
        <f t="shared" si="8"/>
        <v>1</v>
      </c>
      <c r="AN20" s="20">
        <f t="shared" si="8"/>
        <v>1</v>
      </c>
      <c r="AO20" s="20">
        <f t="shared" si="8"/>
        <v>1</v>
      </c>
      <c r="AP20" s="20">
        <f t="shared" si="8"/>
        <v>1</v>
      </c>
      <c r="AQ20" s="20">
        <f t="shared" si="8"/>
        <v>1</v>
      </c>
      <c r="AR20" s="20">
        <f t="shared" si="8"/>
        <v>1</v>
      </c>
      <c r="AS20" s="20">
        <f t="shared" si="8"/>
        <v>1</v>
      </c>
      <c r="AT20" s="20">
        <f t="shared" si="8"/>
        <v>1</v>
      </c>
      <c r="AU20" s="20">
        <f t="shared" si="8"/>
        <v>1</v>
      </c>
      <c r="AV20" s="20">
        <f t="shared" si="8"/>
        <v>1</v>
      </c>
      <c r="AW20" s="20">
        <f t="shared" si="8"/>
        <v>1</v>
      </c>
      <c r="AX20" s="20">
        <f t="shared" si="8"/>
        <v>1</v>
      </c>
      <c r="AY20" s="20">
        <f t="shared" si="8"/>
        <v>1</v>
      </c>
      <c r="AZ20" s="20">
        <f t="shared" si="8"/>
        <v>1</v>
      </c>
      <c r="BA20" s="20">
        <f t="shared" si="8"/>
        <v>0</v>
      </c>
      <c r="BB20" s="20">
        <f t="shared" si="8"/>
        <v>0</v>
      </c>
      <c r="BC20" s="20">
        <f t="shared" si="8"/>
        <v>0</v>
      </c>
      <c r="BD20" s="20">
        <f t="shared" si="8"/>
        <v>0</v>
      </c>
      <c r="BE20" s="20">
        <f t="shared" si="8"/>
        <v>0</v>
      </c>
      <c r="BF20" s="20">
        <f t="shared" si="8"/>
        <v>0</v>
      </c>
      <c r="BG20" s="20">
        <f t="shared" si="8"/>
        <v>0</v>
      </c>
      <c r="BH20" s="20">
        <f t="shared" si="8"/>
        <v>0</v>
      </c>
      <c r="BI20" s="20">
        <f t="shared" si="8"/>
        <v>0</v>
      </c>
    </row>
    <row r="21" spans="1:18" s="14" customFormat="1" ht="14.25" collapsed="1">
      <c r="A21" s="14" t="s">
        <v>6</v>
      </c>
      <c r="B21" s="21">
        <f>SUM(B19:BI19)</f>
        <v>38</v>
      </c>
      <c r="C21" s="22"/>
      <c r="D21" s="22"/>
      <c r="E21" s="23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3"/>
      <c r="R21" s="22"/>
    </row>
    <row r="22" spans="1:2" s="14" customFormat="1" ht="14.25">
      <c r="A22" s="14" t="s">
        <v>7</v>
      </c>
      <c r="B22" s="21">
        <f>SUM(B20:BI20)</f>
        <v>51</v>
      </c>
    </row>
    <row r="25" s="26" customFormat="1" ht="18.75">
      <c r="A25" s="25" t="s">
        <v>16</v>
      </c>
    </row>
    <row r="26" s="26" customFormat="1" ht="15"/>
    <row r="27" s="26" customFormat="1" ht="15">
      <c r="A27" s="27" t="s">
        <v>21</v>
      </c>
    </row>
    <row r="28" spans="1:61" s="26" customFormat="1" ht="15">
      <c r="A28" s="28" t="s">
        <v>0</v>
      </c>
      <c r="B28" s="2">
        <f>B16</f>
        <v>37712</v>
      </c>
      <c r="C28" s="2">
        <f aca="true" t="shared" si="9" ref="C28:BI28">C16</f>
        <v>37742</v>
      </c>
      <c r="D28" s="2">
        <f t="shared" si="9"/>
        <v>37773</v>
      </c>
      <c r="E28" s="2">
        <f t="shared" si="9"/>
        <v>37803</v>
      </c>
      <c r="F28" s="2">
        <f t="shared" si="9"/>
        <v>37834</v>
      </c>
      <c r="G28" s="2">
        <f t="shared" si="9"/>
        <v>37865</v>
      </c>
      <c r="H28" s="2">
        <f t="shared" si="9"/>
        <v>37895</v>
      </c>
      <c r="I28" s="2">
        <f t="shared" si="9"/>
        <v>37926</v>
      </c>
      <c r="J28" s="2">
        <f t="shared" si="9"/>
        <v>37956</v>
      </c>
      <c r="K28" s="2">
        <f t="shared" si="9"/>
        <v>37987</v>
      </c>
      <c r="L28" s="2">
        <f t="shared" si="9"/>
        <v>38018</v>
      </c>
      <c r="M28" s="2">
        <f t="shared" si="9"/>
        <v>38047</v>
      </c>
      <c r="N28" s="2">
        <f t="shared" si="9"/>
        <v>38078</v>
      </c>
      <c r="O28" s="2">
        <f t="shared" si="9"/>
        <v>38108</v>
      </c>
      <c r="P28" s="2">
        <f t="shared" si="9"/>
        <v>38139</v>
      </c>
      <c r="Q28" s="2">
        <f t="shared" si="9"/>
        <v>38169</v>
      </c>
      <c r="R28" s="2">
        <f t="shared" si="9"/>
        <v>38200</v>
      </c>
      <c r="S28" s="2">
        <f t="shared" si="9"/>
        <v>38231</v>
      </c>
      <c r="T28" s="2">
        <f t="shared" si="9"/>
        <v>38261</v>
      </c>
      <c r="U28" s="2">
        <f t="shared" si="9"/>
        <v>38292</v>
      </c>
      <c r="V28" s="2">
        <f t="shared" si="9"/>
        <v>38322</v>
      </c>
      <c r="W28" s="2">
        <f t="shared" si="9"/>
        <v>38353</v>
      </c>
      <c r="X28" s="2">
        <f t="shared" si="9"/>
        <v>38384</v>
      </c>
      <c r="Y28" s="2">
        <f t="shared" si="9"/>
        <v>38412</v>
      </c>
      <c r="Z28" s="2">
        <f t="shared" si="9"/>
        <v>38443</v>
      </c>
      <c r="AA28" s="2">
        <f t="shared" si="9"/>
        <v>38473</v>
      </c>
      <c r="AB28" s="2">
        <f t="shared" si="9"/>
        <v>38504</v>
      </c>
      <c r="AC28" s="2">
        <f t="shared" si="9"/>
        <v>38534</v>
      </c>
      <c r="AD28" s="2">
        <f t="shared" si="9"/>
        <v>38565</v>
      </c>
      <c r="AE28" s="2">
        <f t="shared" si="9"/>
        <v>38596</v>
      </c>
      <c r="AF28" s="2">
        <f t="shared" si="9"/>
        <v>38626</v>
      </c>
      <c r="AG28" s="2">
        <f t="shared" si="9"/>
        <v>38657</v>
      </c>
      <c r="AH28" s="2">
        <f t="shared" si="9"/>
        <v>38687</v>
      </c>
      <c r="AI28" s="2">
        <f t="shared" si="9"/>
        <v>38718</v>
      </c>
      <c r="AJ28" s="2">
        <f t="shared" si="9"/>
        <v>38749</v>
      </c>
      <c r="AK28" s="2">
        <f t="shared" si="9"/>
        <v>38777</v>
      </c>
      <c r="AL28" s="2">
        <f t="shared" si="9"/>
        <v>38808</v>
      </c>
      <c r="AM28" s="2">
        <f t="shared" si="9"/>
        <v>38838</v>
      </c>
      <c r="AN28" s="2">
        <f t="shared" si="9"/>
        <v>38869</v>
      </c>
      <c r="AO28" s="2">
        <f t="shared" si="9"/>
        <v>38899</v>
      </c>
      <c r="AP28" s="2">
        <f t="shared" si="9"/>
        <v>38930</v>
      </c>
      <c r="AQ28" s="2">
        <f t="shared" si="9"/>
        <v>38961</v>
      </c>
      <c r="AR28" s="2">
        <f t="shared" si="9"/>
        <v>38991</v>
      </c>
      <c r="AS28" s="2">
        <f t="shared" si="9"/>
        <v>39022</v>
      </c>
      <c r="AT28" s="2">
        <f t="shared" si="9"/>
        <v>39052</v>
      </c>
      <c r="AU28" s="2">
        <f t="shared" si="9"/>
        <v>39083</v>
      </c>
      <c r="AV28" s="2">
        <f t="shared" si="9"/>
        <v>39114</v>
      </c>
      <c r="AW28" s="2">
        <f t="shared" si="9"/>
        <v>39142</v>
      </c>
      <c r="AX28" s="2">
        <f t="shared" si="9"/>
        <v>39173</v>
      </c>
      <c r="AY28" s="2">
        <f t="shared" si="9"/>
        <v>39203</v>
      </c>
      <c r="AZ28" s="2">
        <f t="shared" si="9"/>
        <v>39234</v>
      </c>
      <c r="BA28" s="2">
        <f t="shared" si="9"/>
        <v>39264</v>
      </c>
      <c r="BB28" s="2">
        <f t="shared" si="9"/>
        <v>39295</v>
      </c>
      <c r="BC28" s="2">
        <f t="shared" si="9"/>
        <v>39326</v>
      </c>
      <c r="BD28" s="2">
        <f t="shared" si="9"/>
        <v>39356</v>
      </c>
      <c r="BE28" s="2">
        <f t="shared" si="9"/>
        <v>39387</v>
      </c>
      <c r="BF28" s="2">
        <f t="shared" si="9"/>
        <v>39417</v>
      </c>
      <c r="BG28" s="2">
        <f t="shared" si="9"/>
        <v>39448</v>
      </c>
      <c r="BH28" s="2">
        <f t="shared" si="9"/>
        <v>39479</v>
      </c>
      <c r="BI28" s="2">
        <f t="shared" si="9"/>
        <v>39508</v>
      </c>
    </row>
    <row r="29" spans="1:61" s="26" customFormat="1" ht="15">
      <c r="A29" s="29" t="s">
        <v>17</v>
      </c>
      <c r="B29" s="29">
        <v>30000</v>
      </c>
      <c r="C29" s="29">
        <v>32000</v>
      </c>
      <c r="D29" s="29">
        <v>34000</v>
      </c>
      <c r="E29" s="29">
        <v>36000</v>
      </c>
      <c r="F29" s="29">
        <v>38000</v>
      </c>
      <c r="G29" s="29">
        <v>40000</v>
      </c>
      <c r="H29" s="29">
        <v>42000</v>
      </c>
      <c r="I29" s="29">
        <v>44000</v>
      </c>
      <c r="J29" s="29">
        <v>46000</v>
      </c>
      <c r="K29" s="29">
        <v>48000</v>
      </c>
      <c r="L29" s="29">
        <v>50000</v>
      </c>
      <c r="M29" s="29">
        <v>52000</v>
      </c>
      <c r="N29" s="29">
        <v>54000</v>
      </c>
      <c r="O29" s="29">
        <v>56000</v>
      </c>
      <c r="P29" s="29">
        <v>58000</v>
      </c>
      <c r="Q29" s="29">
        <v>60000</v>
      </c>
      <c r="R29" s="29">
        <v>62000</v>
      </c>
      <c r="S29" s="29">
        <v>64000</v>
      </c>
      <c r="T29" s="29">
        <v>66000</v>
      </c>
      <c r="U29" s="29">
        <v>68000</v>
      </c>
      <c r="V29" s="29">
        <v>70000</v>
      </c>
      <c r="W29" s="29">
        <v>72000</v>
      </c>
      <c r="X29" s="29">
        <v>74000</v>
      </c>
      <c r="Y29" s="29">
        <v>76000</v>
      </c>
      <c r="Z29" s="29">
        <v>78000</v>
      </c>
      <c r="AA29" s="29">
        <v>80000</v>
      </c>
      <c r="AB29" s="29">
        <v>82000</v>
      </c>
      <c r="AC29" s="29">
        <v>84000</v>
      </c>
      <c r="AD29" s="29">
        <v>86000</v>
      </c>
      <c r="AE29" s="29">
        <v>88000</v>
      </c>
      <c r="AF29" s="29">
        <v>90000</v>
      </c>
      <c r="AG29" s="29">
        <v>92000</v>
      </c>
      <c r="AH29" s="29">
        <v>94000</v>
      </c>
      <c r="AI29" s="29">
        <v>96000</v>
      </c>
      <c r="AJ29" s="29">
        <v>98000</v>
      </c>
      <c r="AK29" s="29">
        <v>100000</v>
      </c>
      <c r="AL29" s="29">
        <v>102000</v>
      </c>
      <c r="AM29" s="29">
        <v>104000</v>
      </c>
      <c r="AN29" s="29">
        <v>106000</v>
      </c>
      <c r="AO29" s="29">
        <v>108000</v>
      </c>
      <c r="AP29" s="29">
        <v>110000</v>
      </c>
      <c r="AQ29" s="29">
        <v>112000</v>
      </c>
      <c r="AR29" s="29">
        <v>114000</v>
      </c>
      <c r="AS29" s="29">
        <v>116000</v>
      </c>
      <c r="AT29" s="29">
        <v>118000</v>
      </c>
      <c r="AU29" s="29">
        <v>120000</v>
      </c>
      <c r="AV29" s="29">
        <v>122000</v>
      </c>
      <c r="AW29" s="29">
        <v>124000</v>
      </c>
      <c r="AX29" s="29">
        <v>126000</v>
      </c>
      <c r="AY29" s="29">
        <v>128000</v>
      </c>
      <c r="AZ29" s="29">
        <v>130000</v>
      </c>
      <c r="BA29" s="29">
        <v>132000</v>
      </c>
      <c r="BB29" s="29">
        <v>134000</v>
      </c>
      <c r="BC29" s="29">
        <v>136000</v>
      </c>
      <c r="BD29" s="29">
        <v>138000</v>
      </c>
      <c r="BE29" s="29">
        <v>140000</v>
      </c>
      <c r="BF29" s="29">
        <v>142000</v>
      </c>
      <c r="BG29" s="29">
        <v>144000</v>
      </c>
      <c r="BH29" s="29">
        <v>146000</v>
      </c>
      <c r="BI29" s="29">
        <v>148000</v>
      </c>
    </row>
    <row r="30" spans="1:61" s="26" customFormat="1" ht="15">
      <c r="A30" s="29" t="s">
        <v>18</v>
      </c>
      <c r="B30" s="29">
        <f aca="true" t="shared" si="10" ref="B30:AG30">B29*0.6</f>
        <v>18000</v>
      </c>
      <c r="C30" s="29">
        <f t="shared" si="10"/>
        <v>19200</v>
      </c>
      <c r="D30" s="29">
        <f t="shared" si="10"/>
        <v>20400</v>
      </c>
      <c r="E30" s="29">
        <f t="shared" si="10"/>
        <v>21600</v>
      </c>
      <c r="F30" s="29">
        <f t="shared" si="10"/>
        <v>22800</v>
      </c>
      <c r="G30" s="29">
        <f t="shared" si="10"/>
        <v>24000</v>
      </c>
      <c r="H30" s="29">
        <f t="shared" si="10"/>
        <v>25200</v>
      </c>
      <c r="I30" s="29">
        <f t="shared" si="10"/>
        <v>26400</v>
      </c>
      <c r="J30" s="29">
        <f t="shared" si="10"/>
        <v>27600</v>
      </c>
      <c r="K30" s="29">
        <f t="shared" si="10"/>
        <v>28800</v>
      </c>
      <c r="L30" s="29">
        <f t="shared" si="10"/>
        <v>30000</v>
      </c>
      <c r="M30" s="29">
        <f t="shared" si="10"/>
        <v>31200</v>
      </c>
      <c r="N30" s="29">
        <f t="shared" si="10"/>
        <v>32400</v>
      </c>
      <c r="O30" s="29">
        <f t="shared" si="10"/>
        <v>33600</v>
      </c>
      <c r="P30" s="29">
        <f t="shared" si="10"/>
        <v>34800</v>
      </c>
      <c r="Q30" s="29">
        <f t="shared" si="10"/>
        <v>36000</v>
      </c>
      <c r="R30" s="29">
        <f t="shared" si="10"/>
        <v>37200</v>
      </c>
      <c r="S30" s="29">
        <f t="shared" si="10"/>
        <v>38400</v>
      </c>
      <c r="T30" s="29">
        <f t="shared" si="10"/>
        <v>39600</v>
      </c>
      <c r="U30" s="29">
        <f t="shared" si="10"/>
        <v>40800</v>
      </c>
      <c r="V30" s="29">
        <f t="shared" si="10"/>
        <v>42000</v>
      </c>
      <c r="W30" s="29">
        <f t="shared" si="10"/>
        <v>43200</v>
      </c>
      <c r="X30" s="29">
        <f t="shared" si="10"/>
        <v>44400</v>
      </c>
      <c r="Y30" s="29">
        <f t="shared" si="10"/>
        <v>45600</v>
      </c>
      <c r="Z30" s="29">
        <f t="shared" si="10"/>
        <v>46800</v>
      </c>
      <c r="AA30" s="29">
        <f t="shared" si="10"/>
        <v>48000</v>
      </c>
      <c r="AB30" s="29">
        <f t="shared" si="10"/>
        <v>49200</v>
      </c>
      <c r="AC30" s="29">
        <f t="shared" si="10"/>
        <v>50400</v>
      </c>
      <c r="AD30" s="29">
        <f t="shared" si="10"/>
        <v>51600</v>
      </c>
      <c r="AE30" s="29">
        <f t="shared" si="10"/>
        <v>52800</v>
      </c>
      <c r="AF30" s="29">
        <f t="shared" si="10"/>
        <v>54000</v>
      </c>
      <c r="AG30" s="29">
        <f t="shared" si="10"/>
        <v>55200</v>
      </c>
      <c r="AH30" s="29">
        <f aca="true" t="shared" si="11" ref="AH30:BI30">AH29*0.6</f>
        <v>56400</v>
      </c>
      <c r="AI30" s="29">
        <f t="shared" si="11"/>
        <v>57600</v>
      </c>
      <c r="AJ30" s="29">
        <f t="shared" si="11"/>
        <v>58800</v>
      </c>
      <c r="AK30" s="29">
        <f t="shared" si="11"/>
        <v>60000</v>
      </c>
      <c r="AL30" s="29">
        <f t="shared" si="11"/>
        <v>61200</v>
      </c>
      <c r="AM30" s="29">
        <f t="shared" si="11"/>
        <v>62400</v>
      </c>
      <c r="AN30" s="29">
        <f t="shared" si="11"/>
        <v>63600</v>
      </c>
      <c r="AO30" s="29">
        <f t="shared" si="11"/>
        <v>64800</v>
      </c>
      <c r="AP30" s="29">
        <f t="shared" si="11"/>
        <v>66000</v>
      </c>
      <c r="AQ30" s="29">
        <f t="shared" si="11"/>
        <v>67200</v>
      </c>
      <c r="AR30" s="29">
        <f t="shared" si="11"/>
        <v>68400</v>
      </c>
      <c r="AS30" s="29">
        <f t="shared" si="11"/>
        <v>69600</v>
      </c>
      <c r="AT30" s="29">
        <f t="shared" si="11"/>
        <v>70800</v>
      </c>
      <c r="AU30" s="29">
        <f t="shared" si="11"/>
        <v>72000</v>
      </c>
      <c r="AV30" s="29">
        <f t="shared" si="11"/>
        <v>73200</v>
      </c>
      <c r="AW30" s="29">
        <f t="shared" si="11"/>
        <v>74400</v>
      </c>
      <c r="AX30" s="29">
        <f t="shared" si="11"/>
        <v>75600</v>
      </c>
      <c r="AY30" s="29">
        <f t="shared" si="11"/>
        <v>76800</v>
      </c>
      <c r="AZ30" s="29">
        <f t="shared" si="11"/>
        <v>78000</v>
      </c>
      <c r="BA30" s="29">
        <f t="shared" si="11"/>
        <v>79200</v>
      </c>
      <c r="BB30" s="29">
        <f t="shared" si="11"/>
        <v>80400</v>
      </c>
      <c r="BC30" s="29">
        <f t="shared" si="11"/>
        <v>81600</v>
      </c>
      <c r="BD30" s="29">
        <f t="shared" si="11"/>
        <v>82800</v>
      </c>
      <c r="BE30" s="29">
        <f t="shared" si="11"/>
        <v>84000</v>
      </c>
      <c r="BF30" s="29">
        <f t="shared" si="11"/>
        <v>85200</v>
      </c>
      <c r="BG30" s="29">
        <f t="shared" si="11"/>
        <v>86400</v>
      </c>
      <c r="BH30" s="29">
        <f t="shared" si="11"/>
        <v>87600</v>
      </c>
      <c r="BI30" s="29">
        <f t="shared" si="11"/>
        <v>88800</v>
      </c>
    </row>
    <row r="31" spans="1:61" s="26" customFormat="1" ht="15">
      <c r="A31" s="30" t="s">
        <v>19</v>
      </c>
      <c r="B31" s="29">
        <v>10000</v>
      </c>
      <c r="C31" s="29">
        <v>10000</v>
      </c>
      <c r="D31" s="29">
        <v>10000</v>
      </c>
      <c r="E31" s="29">
        <v>10000</v>
      </c>
      <c r="F31" s="29">
        <v>10000</v>
      </c>
      <c r="G31" s="29">
        <v>10000</v>
      </c>
      <c r="H31" s="29">
        <v>10000</v>
      </c>
      <c r="I31" s="29">
        <v>10000</v>
      </c>
      <c r="J31" s="29">
        <v>10000</v>
      </c>
      <c r="K31" s="29">
        <v>10000</v>
      </c>
      <c r="L31" s="29">
        <v>10000</v>
      </c>
      <c r="M31" s="29">
        <v>10000</v>
      </c>
      <c r="N31" s="29">
        <v>10000</v>
      </c>
      <c r="O31" s="29">
        <v>10000</v>
      </c>
      <c r="P31" s="29">
        <v>10000</v>
      </c>
      <c r="Q31" s="29">
        <v>10000</v>
      </c>
      <c r="R31" s="29">
        <v>10000</v>
      </c>
      <c r="S31" s="29">
        <v>10000</v>
      </c>
      <c r="T31" s="29">
        <v>10000</v>
      </c>
      <c r="U31" s="29">
        <v>10000</v>
      </c>
      <c r="V31" s="29">
        <v>10000</v>
      </c>
      <c r="W31" s="29">
        <v>10000</v>
      </c>
      <c r="X31" s="29">
        <v>10000</v>
      </c>
      <c r="Y31" s="29">
        <v>10000</v>
      </c>
      <c r="Z31" s="29">
        <v>10000</v>
      </c>
      <c r="AA31" s="29">
        <v>10000</v>
      </c>
      <c r="AB31" s="29">
        <v>10000</v>
      </c>
      <c r="AC31" s="29">
        <v>10000</v>
      </c>
      <c r="AD31" s="29">
        <v>10000</v>
      </c>
      <c r="AE31" s="29">
        <v>10000</v>
      </c>
      <c r="AF31" s="29">
        <v>10000</v>
      </c>
      <c r="AG31" s="29">
        <v>10000</v>
      </c>
      <c r="AH31" s="29">
        <v>10000</v>
      </c>
      <c r="AI31" s="29">
        <v>10000</v>
      </c>
      <c r="AJ31" s="29">
        <v>10000</v>
      </c>
      <c r="AK31" s="29">
        <v>10000</v>
      </c>
      <c r="AL31" s="29">
        <v>10000</v>
      </c>
      <c r="AM31" s="29">
        <v>10000</v>
      </c>
      <c r="AN31" s="29">
        <v>10000</v>
      </c>
      <c r="AO31" s="29">
        <v>10000</v>
      </c>
      <c r="AP31" s="29">
        <v>10000</v>
      </c>
      <c r="AQ31" s="29">
        <v>10000</v>
      </c>
      <c r="AR31" s="29">
        <v>10000</v>
      </c>
      <c r="AS31" s="29">
        <v>10000</v>
      </c>
      <c r="AT31" s="29">
        <v>10000</v>
      </c>
      <c r="AU31" s="29">
        <v>10000</v>
      </c>
      <c r="AV31" s="29">
        <v>10000</v>
      </c>
      <c r="AW31" s="29">
        <v>10000</v>
      </c>
      <c r="AX31" s="29">
        <v>10000</v>
      </c>
      <c r="AY31" s="29">
        <v>10000</v>
      </c>
      <c r="AZ31" s="29">
        <v>10000</v>
      </c>
      <c r="BA31" s="29">
        <v>10000</v>
      </c>
      <c r="BB31" s="29">
        <v>10000</v>
      </c>
      <c r="BC31" s="29">
        <v>10000</v>
      </c>
      <c r="BD31" s="29">
        <v>10000</v>
      </c>
      <c r="BE31" s="29">
        <v>10000</v>
      </c>
      <c r="BF31" s="29">
        <v>10000</v>
      </c>
      <c r="BG31" s="29">
        <v>10000</v>
      </c>
      <c r="BH31" s="29">
        <v>10000</v>
      </c>
      <c r="BI31" s="29">
        <v>10000</v>
      </c>
    </row>
    <row r="32" spans="1:61" s="33" customFormat="1" ht="15">
      <c r="A32" s="31" t="s">
        <v>20</v>
      </c>
      <c r="B32" s="32">
        <f aca="true" t="shared" si="12" ref="B32:AG32">IF(B30&gt;B29,0,IF(B29=0,0,B31/((B29-B30)/B29)))</f>
        <v>25000</v>
      </c>
      <c r="C32" s="32">
        <f t="shared" si="12"/>
        <v>25000</v>
      </c>
      <c r="D32" s="32">
        <f t="shared" si="12"/>
        <v>25000</v>
      </c>
      <c r="E32" s="32">
        <f t="shared" si="12"/>
        <v>25000</v>
      </c>
      <c r="F32" s="32">
        <f t="shared" si="12"/>
        <v>25000</v>
      </c>
      <c r="G32" s="32">
        <f t="shared" si="12"/>
        <v>25000</v>
      </c>
      <c r="H32" s="32">
        <f t="shared" si="12"/>
        <v>25000</v>
      </c>
      <c r="I32" s="32">
        <f t="shared" si="12"/>
        <v>25000</v>
      </c>
      <c r="J32" s="32">
        <f t="shared" si="12"/>
        <v>25000</v>
      </c>
      <c r="K32" s="32">
        <f t="shared" si="12"/>
        <v>25000</v>
      </c>
      <c r="L32" s="32">
        <f t="shared" si="12"/>
        <v>25000</v>
      </c>
      <c r="M32" s="32">
        <f t="shared" si="12"/>
        <v>25000</v>
      </c>
      <c r="N32" s="32">
        <f t="shared" si="12"/>
        <v>25000</v>
      </c>
      <c r="O32" s="32">
        <f t="shared" si="12"/>
        <v>25000</v>
      </c>
      <c r="P32" s="32">
        <f t="shared" si="12"/>
        <v>25000</v>
      </c>
      <c r="Q32" s="32">
        <f t="shared" si="12"/>
        <v>25000</v>
      </c>
      <c r="R32" s="32">
        <f t="shared" si="12"/>
        <v>25000</v>
      </c>
      <c r="S32" s="32">
        <f t="shared" si="12"/>
        <v>25000</v>
      </c>
      <c r="T32" s="32">
        <f t="shared" si="12"/>
        <v>25000</v>
      </c>
      <c r="U32" s="32">
        <f t="shared" si="12"/>
        <v>25000</v>
      </c>
      <c r="V32" s="32">
        <f t="shared" si="12"/>
        <v>25000</v>
      </c>
      <c r="W32" s="32">
        <f t="shared" si="12"/>
        <v>25000</v>
      </c>
      <c r="X32" s="32">
        <f t="shared" si="12"/>
        <v>25000</v>
      </c>
      <c r="Y32" s="32">
        <f t="shared" si="12"/>
        <v>25000</v>
      </c>
      <c r="Z32" s="32">
        <f t="shared" si="12"/>
        <v>25000</v>
      </c>
      <c r="AA32" s="32">
        <f t="shared" si="12"/>
        <v>25000</v>
      </c>
      <c r="AB32" s="32">
        <f t="shared" si="12"/>
        <v>25000</v>
      </c>
      <c r="AC32" s="32">
        <f t="shared" si="12"/>
        <v>25000</v>
      </c>
      <c r="AD32" s="32">
        <f t="shared" si="12"/>
        <v>25000</v>
      </c>
      <c r="AE32" s="32">
        <f t="shared" si="12"/>
        <v>25000</v>
      </c>
      <c r="AF32" s="32">
        <f t="shared" si="12"/>
        <v>25000</v>
      </c>
      <c r="AG32" s="32">
        <f t="shared" si="12"/>
        <v>25000</v>
      </c>
      <c r="AH32" s="32">
        <f aca="true" t="shared" si="13" ref="AH32:BI32">IF(AH30&gt;AH29,0,IF(AH29=0,0,AH31/((AH29-AH30)/AH29)))</f>
        <v>25000</v>
      </c>
      <c r="AI32" s="32">
        <f t="shared" si="13"/>
        <v>25000</v>
      </c>
      <c r="AJ32" s="32">
        <f t="shared" si="13"/>
        <v>25000</v>
      </c>
      <c r="AK32" s="32">
        <f t="shared" si="13"/>
        <v>25000</v>
      </c>
      <c r="AL32" s="32">
        <f t="shared" si="13"/>
        <v>25000</v>
      </c>
      <c r="AM32" s="32">
        <f t="shared" si="13"/>
        <v>25000</v>
      </c>
      <c r="AN32" s="32">
        <f t="shared" si="13"/>
        <v>25000</v>
      </c>
      <c r="AO32" s="32">
        <f t="shared" si="13"/>
        <v>25000</v>
      </c>
      <c r="AP32" s="32">
        <f t="shared" si="13"/>
        <v>25000</v>
      </c>
      <c r="AQ32" s="32">
        <f t="shared" si="13"/>
        <v>25000</v>
      </c>
      <c r="AR32" s="32">
        <f t="shared" si="13"/>
        <v>25000</v>
      </c>
      <c r="AS32" s="32">
        <f t="shared" si="13"/>
        <v>25000</v>
      </c>
      <c r="AT32" s="32">
        <f t="shared" si="13"/>
        <v>25000</v>
      </c>
      <c r="AU32" s="32">
        <f t="shared" si="13"/>
        <v>25000</v>
      </c>
      <c r="AV32" s="32">
        <f t="shared" si="13"/>
        <v>25000</v>
      </c>
      <c r="AW32" s="32">
        <f t="shared" si="13"/>
        <v>25000</v>
      </c>
      <c r="AX32" s="32">
        <f t="shared" si="13"/>
        <v>25000</v>
      </c>
      <c r="AY32" s="32">
        <f t="shared" si="13"/>
        <v>25000</v>
      </c>
      <c r="AZ32" s="32">
        <f t="shared" si="13"/>
        <v>25000</v>
      </c>
      <c r="BA32" s="32">
        <f t="shared" si="13"/>
        <v>25000</v>
      </c>
      <c r="BB32" s="32">
        <f t="shared" si="13"/>
        <v>25000</v>
      </c>
      <c r="BC32" s="32">
        <f t="shared" si="13"/>
        <v>25000</v>
      </c>
      <c r="BD32" s="32">
        <f t="shared" si="13"/>
        <v>25000</v>
      </c>
      <c r="BE32" s="32">
        <f t="shared" si="13"/>
        <v>25000</v>
      </c>
      <c r="BF32" s="32">
        <f t="shared" si="13"/>
        <v>25000</v>
      </c>
      <c r="BG32" s="32">
        <f t="shared" si="13"/>
        <v>25000</v>
      </c>
      <c r="BH32" s="32">
        <f>IF(BH30&gt;BH29,0,IF(BH29=0,0,BH31/((BH29-BH30)/BH29)))</f>
        <v>25000</v>
      </c>
      <c r="BI32" s="32">
        <f t="shared" si="13"/>
        <v>25000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Grischenko</dc:creator>
  <cp:keywords/>
  <dc:description/>
  <cp:lastModifiedBy>Eugene</cp:lastModifiedBy>
  <dcterms:created xsi:type="dcterms:W3CDTF">2003-05-28T06:49:42Z</dcterms:created>
  <dcterms:modified xsi:type="dcterms:W3CDTF">2010-09-27T15:46:13Z</dcterms:modified>
  <cp:category/>
  <cp:version/>
  <cp:contentType/>
  <cp:contentStatus/>
</cp:coreProperties>
</file>